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715" windowHeight="9000" activeTab="3"/>
  </bookViews>
  <sheets>
    <sheet name="シングル（50～150）" sheetId="6" r:id="rId1"/>
    <sheet name="シングル（200、250）" sheetId="1" r:id="rId2"/>
    <sheet name="ダブル" sheetId="2" r:id="rId3"/>
    <sheet name="ダブル (横)" sheetId="4" r:id="rId4"/>
    <sheet name="シングル (送水H300)" sheetId="5" r:id="rId5"/>
    <sheet name="境界型(ﾏｳﾝﾄｱｯﾌﾟ)" sheetId="7" r:id="rId6"/>
    <sheet name="境界型(ｾﾐﾌﾗｯﾄ) " sheetId="8" r:id="rId7"/>
    <sheet name="境界型(ﾊｯﾄ)  " sheetId="9" r:id="rId8"/>
    <sheet name="シングル T-20 " sheetId="10" r:id="rId9"/>
    <sheet name="Sheet3" sheetId="3" r:id="rId10"/>
  </sheets>
  <calcPr calcId="145621"/>
</workbook>
</file>

<file path=xl/calcChain.xml><?xml version="1.0" encoding="utf-8"?>
<calcChain xmlns="http://schemas.openxmlformats.org/spreadsheetml/2006/main">
  <c r="U61" i="4" l="1"/>
  <c r="U60" i="4"/>
  <c r="U59" i="4"/>
  <c r="U58" i="4"/>
  <c r="U62" i="4" s="1"/>
  <c r="U43" i="4"/>
  <c r="U44" i="4" s="1"/>
  <c r="U45" i="4" s="1"/>
  <c r="U48" i="4" s="1"/>
  <c r="T43" i="4"/>
  <c r="T44" i="4" s="1"/>
  <c r="T45" i="4" s="1"/>
  <c r="T48" i="4" s="1"/>
  <c r="S43" i="4"/>
  <c r="S44" i="4" s="1"/>
  <c r="S45" i="4" s="1"/>
  <c r="S48" i="4" s="1"/>
  <c r="R43" i="4"/>
  <c r="R44" i="4" s="1"/>
  <c r="R45" i="4" s="1"/>
  <c r="R48" i="4" s="1"/>
  <c r="Q43" i="4"/>
  <c r="Q44" i="4" s="1"/>
  <c r="Q45" i="4" s="1"/>
  <c r="Q48" i="4" s="1"/>
  <c r="P43" i="4"/>
  <c r="P44" i="4" s="1"/>
  <c r="P45" i="4" s="1"/>
  <c r="P48" i="4" s="1"/>
  <c r="U27" i="4"/>
  <c r="U26" i="4"/>
  <c r="U25" i="4"/>
  <c r="U24" i="4"/>
  <c r="U28" i="4" s="1"/>
  <c r="U9" i="4"/>
  <c r="U10" i="4" s="1"/>
  <c r="U11" i="4" s="1"/>
  <c r="U14" i="4" s="1"/>
  <c r="T9" i="4"/>
  <c r="T10" i="4" s="1"/>
  <c r="T11" i="4" s="1"/>
  <c r="T14" i="4" s="1"/>
  <c r="S9" i="4"/>
  <c r="S10" i="4" s="1"/>
  <c r="S11" i="4" s="1"/>
  <c r="S14" i="4" s="1"/>
  <c r="R9" i="4"/>
  <c r="R10" i="4" s="1"/>
  <c r="R11" i="4" s="1"/>
  <c r="R14" i="4" s="1"/>
  <c r="Q9" i="4"/>
  <c r="Q10" i="4" s="1"/>
  <c r="Q11" i="4" s="1"/>
  <c r="Q14" i="4" s="1"/>
  <c r="P9" i="4"/>
  <c r="P10" i="4" s="1"/>
  <c r="P11" i="4" s="1"/>
  <c r="P14" i="4" s="1"/>
  <c r="D87" i="1"/>
  <c r="D86" i="1"/>
  <c r="D85" i="1"/>
  <c r="D82" i="1"/>
  <c r="D81" i="1"/>
  <c r="D80" i="1"/>
  <c r="E76" i="1"/>
  <c r="E77" i="1"/>
  <c r="D77" i="1"/>
  <c r="D76" i="1"/>
  <c r="E74" i="1"/>
  <c r="D74" i="1"/>
  <c r="F43" i="1"/>
  <c r="F44" i="1"/>
  <c r="F46" i="1"/>
  <c r="I85" i="6"/>
  <c r="I84" i="6"/>
  <c r="I86" i="6"/>
  <c r="I81" i="6"/>
  <c r="J76" i="6"/>
  <c r="J77" i="6"/>
  <c r="J74" i="6"/>
  <c r="I80" i="6"/>
  <c r="I82" i="6"/>
  <c r="I74" i="6"/>
  <c r="I76" i="6"/>
  <c r="I77" i="6"/>
  <c r="M47" i="6"/>
  <c r="M43" i="6"/>
  <c r="M44" i="6"/>
  <c r="M46" i="6"/>
  <c r="F84" i="6"/>
  <c r="G84" i="6"/>
  <c r="H84" i="6"/>
  <c r="F85" i="6"/>
  <c r="G85" i="6"/>
  <c r="H85" i="6"/>
  <c r="F86" i="6"/>
  <c r="G86" i="6"/>
  <c r="H86" i="6"/>
  <c r="E86" i="6"/>
  <c r="E85" i="6"/>
  <c r="E84" i="6"/>
  <c r="F80" i="6"/>
  <c r="G80" i="6"/>
  <c r="H80" i="6"/>
  <c r="F81" i="6"/>
  <c r="G81" i="6"/>
  <c r="H81" i="6"/>
  <c r="F82" i="6"/>
  <c r="G82" i="6"/>
  <c r="H82" i="6"/>
  <c r="E82" i="6"/>
  <c r="E81" i="6"/>
  <c r="E80" i="6"/>
  <c r="E76" i="6"/>
  <c r="F76" i="6"/>
  <c r="G76" i="6"/>
  <c r="H76" i="6"/>
  <c r="H77" i="6"/>
  <c r="E77" i="6"/>
  <c r="F77" i="6"/>
  <c r="G77" i="6"/>
  <c r="D77" i="6"/>
  <c r="D76" i="6"/>
  <c r="E74" i="6"/>
  <c r="F74" i="6"/>
  <c r="G74" i="6"/>
  <c r="H74" i="6"/>
  <c r="D74" i="6"/>
  <c r="I58" i="10"/>
  <c r="I57" i="10"/>
  <c r="I56" i="10"/>
  <c r="I55" i="10"/>
  <c r="G43" i="10"/>
  <c r="G44" i="10"/>
  <c r="G45" i="10"/>
  <c r="G47" i="10"/>
  <c r="F43" i="10"/>
  <c r="F44" i="10"/>
  <c r="F45" i="10"/>
  <c r="F47" i="10"/>
  <c r="E43" i="10"/>
  <c r="E44" i="10"/>
  <c r="E45" i="10"/>
  <c r="E47" i="10"/>
  <c r="D43" i="10"/>
  <c r="D44" i="10"/>
  <c r="D45" i="10"/>
  <c r="D47" i="10"/>
  <c r="I22" i="10"/>
  <c r="I21" i="10"/>
  <c r="I20" i="10"/>
  <c r="I19" i="10"/>
  <c r="G7" i="10"/>
  <c r="G8" i="10"/>
  <c r="F7" i="10"/>
  <c r="F8" i="10"/>
  <c r="E7" i="10"/>
  <c r="E8" i="10"/>
  <c r="D7" i="10"/>
  <c r="D8" i="10"/>
  <c r="G56" i="9"/>
  <c r="G57" i="9"/>
  <c r="G58" i="9"/>
  <c r="G60" i="9"/>
  <c r="G62" i="9"/>
  <c r="F56" i="9"/>
  <c r="F57" i="9"/>
  <c r="F58" i="9"/>
  <c r="F60" i="9"/>
  <c r="F62" i="9"/>
  <c r="E56" i="9"/>
  <c r="E57" i="9"/>
  <c r="E58" i="9"/>
  <c r="E60" i="9"/>
  <c r="E62" i="9"/>
  <c r="D56" i="9"/>
  <c r="D57" i="9"/>
  <c r="D58" i="9"/>
  <c r="D60" i="9"/>
  <c r="D62" i="9"/>
  <c r="G43" i="9"/>
  <c r="G44" i="9"/>
  <c r="G45" i="9"/>
  <c r="G47" i="9"/>
  <c r="G49" i="9"/>
  <c r="F43" i="9"/>
  <c r="F44" i="9"/>
  <c r="F45" i="9"/>
  <c r="F47" i="9"/>
  <c r="F49" i="9"/>
  <c r="E43" i="9"/>
  <c r="E44" i="9"/>
  <c r="E45" i="9"/>
  <c r="E47" i="9"/>
  <c r="E49" i="9"/>
  <c r="D43" i="9"/>
  <c r="D44" i="9"/>
  <c r="D45" i="9"/>
  <c r="D47" i="9"/>
  <c r="D49" i="9"/>
  <c r="G20" i="9"/>
  <c r="G21" i="9"/>
  <c r="G22" i="9"/>
  <c r="G24" i="9"/>
  <c r="G26" i="9"/>
  <c r="F20" i="9"/>
  <c r="F21" i="9"/>
  <c r="F22" i="9"/>
  <c r="F24" i="9"/>
  <c r="F26" i="9"/>
  <c r="E20" i="9"/>
  <c r="E21" i="9"/>
  <c r="E22" i="9"/>
  <c r="E24" i="9"/>
  <c r="E26" i="9"/>
  <c r="D20" i="9"/>
  <c r="D21" i="9"/>
  <c r="D22" i="9"/>
  <c r="D24" i="9"/>
  <c r="D26" i="9"/>
  <c r="G7" i="9"/>
  <c r="G8" i="9"/>
  <c r="G9" i="9"/>
  <c r="G11" i="9"/>
  <c r="G13" i="9"/>
  <c r="F7" i="9"/>
  <c r="F8" i="9"/>
  <c r="F9" i="9"/>
  <c r="F11" i="9"/>
  <c r="F13" i="9"/>
  <c r="E7" i="9"/>
  <c r="E8" i="9"/>
  <c r="E9" i="9"/>
  <c r="E11" i="9"/>
  <c r="E13" i="9"/>
  <c r="D7" i="9"/>
  <c r="D8" i="9"/>
  <c r="D9" i="9"/>
  <c r="D11" i="9"/>
  <c r="D13" i="9"/>
  <c r="G56" i="8"/>
  <c r="G57" i="8"/>
  <c r="G58" i="8"/>
  <c r="G60" i="8"/>
  <c r="G62" i="8"/>
  <c r="F56" i="8"/>
  <c r="F57" i="8"/>
  <c r="F58" i="8"/>
  <c r="F60" i="8"/>
  <c r="F62" i="8"/>
  <c r="E56" i="8"/>
  <c r="E57" i="8"/>
  <c r="E58" i="8"/>
  <c r="E60" i="8"/>
  <c r="E62" i="8"/>
  <c r="D56" i="8"/>
  <c r="D57" i="8"/>
  <c r="D58" i="8"/>
  <c r="D60" i="8"/>
  <c r="D62" i="8"/>
  <c r="G43" i="8"/>
  <c r="G44" i="8"/>
  <c r="G45" i="8"/>
  <c r="G47" i="8"/>
  <c r="G49" i="8"/>
  <c r="F43" i="8"/>
  <c r="F44" i="8"/>
  <c r="F45" i="8"/>
  <c r="F47" i="8"/>
  <c r="F49" i="8"/>
  <c r="E43" i="8"/>
  <c r="E44" i="8"/>
  <c r="E45" i="8"/>
  <c r="E47" i="8"/>
  <c r="E49" i="8"/>
  <c r="D43" i="8"/>
  <c r="D44" i="8"/>
  <c r="D45" i="8"/>
  <c r="D47" i="8"/>
  <c r="D49" i="8"/>
  <c r="G20" i="8"/>
  <c r="G21" i="8"/>
  <c r="G22" i="8"/>
  <c r="G24" i="8"/>
  <c r="G26" i="8"/>
  <c r="F20" i="8"/>
  <c r="F21" i="8"/>
  <c r="F22" i="8"/>
  <c r="F24" i="8"/>
  <c r="F26" i="8"/>
  <c r="E20" i="8"/>
  <c r="E21" i="8"/>
  <c r="E22" i="8"/>
  <c r="E24" i="8"/>
  <c r="E26" i="8"/>
  <c r="D20" i="8"/>
  <c r="D21" i="8"/>
  <c r="D22" i="8"/>
  <c r="D24" i="8"/>
  <c r="D26" i="8"/>
  <c r="G7" i="8"/>
  <c r="G8" i="8"/>
  <c r="G9" i="8"/>
  <c r="G11" i="8"/>
  <c r="G13" i="8"/>
  <c r="F7" i="8"/>
  <c r="F8" i="8"/>
  <c r="F9" i="8"/>
  <c r="F11" i="8"/>
  <c r="F13" i="8"/>
  <c r="E7" i="8"/>
  <c r="E8" i="8"/>
  <c r="E9" i="8"/>
  <c r="E11" i="8"/>
  <c r="E13" i="8"/>
  <c r="D7" i="8"/>
  <c r="D8" i="8"/>
  <c r="D9" i="8"/>
  <c r="D11" i="8"/>
  <c r="D13" i="8"/>
  <c r="G56" i="7"/>
  <c r="G57" i="7"/>
  <c r="G58" i="7"/>
  <c r="G60" i="7"/>
  <c r="G62" i="7"/>
  <c r="F56" i="7"/>
  <c r="F57" i="7"/>
  <c r="F58" i="7"/>
  <c r="F60" i="7"/>
  <c r="F62" i="7"/>
  <c r="E56" i="7"/>
  <c r="E57" i="7"/>
  <c r="E58" i="7"/>
  <c r="E60" i="7"/>
  <c r="E62" i="7"/>
  <c r="D56" i="7"/>
  <c r="D57" i="7"/>
  <c r="D58" i="7"/>
  <c r="D60" i="7"/>
  <c r="D62" i="7"/>
  <c r="G20" i="7"/>
  <c r="G21" i="7"/>
  <c r="G22" i="7"/>
  <c r="G24" i="7"/>
  <c r="G26" i="7"/>
  <c r="F20" i="7"/>
  <c r="F21" i="7"/>
  <c r="F22" i="7"/>
  <c r="F24" i="7"/>
  <c r="F26" i="7"/>
  <c r="E20" i="7"/>
  <c r="E21" i="7"/>
  <c r="E22" i="7"/>
  <c r="E24" i="7"/>
  <c r="E26" i="7"/>
  <c r="D20" i="7"/>
  <c r="D21" i="7"/>
  <c r="D22" i="7"/>
  <c r="D24" i="7"/>
  <c r="D26" i="7"/>
  <c r="G43" i="7"/>
  <c r="G44" i="7"/>
  <c r="G45" i="7"/>
  <c r="G47" i="7"/>
  <c r="G49" i="7"/>
  <c r="F43" i="7"/>
  <c r="F44" i="7"/>
  <c r="F45" i="7"/>
  <c r="F47" i="7"/>
  <c r="F49" i="7"/>
  <c r="E43" i="7"/>
  <c r="E44" i="7"/>
  <c r="E45" i="7"/>
  <c r="E47" i="7"/>
  <c r="E49" i="7"/>
  <c r="D43" i="7"/>
  <c r="D44" i="7"/>
  <c r="D45" i="7"/>
  <c r="D47" i="7"/>
  <c r="D49" i="7"/>
  <c r="G7" i="7"/>
  <c r="G8" i="7"/>
  <c r="G9" i="7"/>
  <c r="G11" i="7"/>
  <c r="G13" i="7"/>
  <c r="F7" i="7"/>
  <c r="F8" i="7"/>
  <c r="F9" i="7"/>
  <c r="F11" i="7"/>
  <c r="F13" i="7"/>
  <c r="E7" i="7"/>
  <c r="E8" i="7"/>
  <c r="E9" i="7"/>
  <c r="E11" i="7"/>
  <c r="E13" i="7"/>
  <c r="D7" i="7"/>
  <c r="D8" i="7"/>
  <c r="D9" i="7"/>
  <c r="D11" i="7"/>
  <c r="D13" i="7"/>
  <c r="I66" i="6"/>
  <c r="I65" i="6"/>
  <c r="I64" i="6"/>
  <c r="I63" i="6"/>
  <c r="I67" i="6"/>
  <c r="I47" i="6"/>
  <c r="I57" i="6"/>
  <c r="I56" i="6"/>
  <c r="I55" i="6"/>
  <c r="I54" i="6"/>
  <c r="I58" i="6"/>
  <c r="I42" i="6"/>
  <c r="I43" i="6"/>
  <c r="I44" i="6"/>
  <c r="I46" i="6"/>
  <c r="H42" i="6"/>
  <c r="H43" i="6"/>
  <c r="H44" i="6"/>
  <c r="H46" i="6"/>
  <c r="G42" i="6"/>
  <c r="G43" i="6"/>
  <c r="G44" i="6"/>
  <c r="G46" i="6"/>
  <c r="F42" i="6"/>
  <c r="F43" i="6"/>
  <c r="F44" i="6"/>
  <c r="F46" i="6"/>
  <c r="E42" i="6"/>
  <c r="E43" i="6"/>
  <c r="E44" i="6"/>
  <c r="E46" i="6"/>
  <c r="D42" i="6"/>
  <c r="D43" i="6"/>
  <c r="D44" i="6"/>
  <c r="D46" i="6"/>
  <c r="I31" i="6"/>
  <c r="I30" i="6"/>
  <c r="I29" i="6"/>
  <c r="I32" i="6"/>
  <c r="I12" i="6"/>
  <c r="I28" i="6"/>
  <c r="I22" i="6"/>
  <c r="I21" i="6"/>
  <c r="I20" i="6"/>
  <c r="I19" i="6"/>
  <c r="I23" i="6"/>
  <c r="I7" i="6"/>
  <c r="I8" i="6"/>
  <c r="I9" i="6"/>
  <c r="I11" i="6"/>
  <c r="I13" i="6"/>
  <c r="H7" i="6"/>
  <c r="H8" i="6"/>
  <c r="H9" i="6"/>
  <c r="H11" i="6"/>
  <c r="G7" i="6"/>
  <c r="G8" i="6"/>
  <c r="G9" i="6"/>
  <c r="G11" i="6"/>
  <c r="G13" i="6"/>
  <c r="F7" i="6"/>
  <c r="F8" i="6"/>
  <c r="F9" i="6"/>
  <c r="F11" i="6"/>
  <c r="F13" i="6"/>
  <c r="E7" i="6"/>
  <c r="E8" i="6"/>
  <c r="E9" i="6"/>
  <c r="E11" i="6"/>
  <c r="D7" i="6"/>
  <c r="D8" i="6"/>
  <c r="D9" i="6"/>
  <c r="D11" i="6"/>
  <c r="K15" i="2"/>
  <c r="J15" i="2"/>
  <c r="I15" i="2"/>
  <c r="K49" i="2"/>
  <c r="J49" i="2"/>
  <c r="I49" i="2"/>
  <c r="K43" i="2"/>
  <c r="K44" i="2"/>
  <c r="K45" i="2"/>
  <c r="K48" i="2"/>
  <c r="K50" i="2"/>
  <c r="J43" i="2"/>
  <c r="J44" i="2"/>
  <c r="J45" i="2"/>
  <c r="J48" i="2"/>
  <c r="J50" i="2"/>
  <c r="I31" i="1"/>
  <c r="I30" i="1"/>
  <c r="I29" i="1"/>
  <c r="I32" i="1"/>
  <c r="E12" i="1"/>
  <c r="I28" i="1"/>
  <c r="I22" i="1"/>
  <c r="I21" i="1"/>
  <c r="I20" i="1"/>
  <c r="I23" i="1"/>
  <c r="D12" i="1"/>
  <c r="I19" i="1"/>
  <c r="I66" i="5"/>
  <c r="I65" i="5"/>
  <c r="I64" i="5"/>
  <c r="I63" i="5"/>
  <c r="I67" i="5"/>
  <c r="I47" i="5"/>
  <c r="I57" i="5"/>
  <c r="I56" i="5"/>
  <c r="I55" i="5"/>
  <c r="I54" i="5"/>
  <c r="I58" i="5"/>
  <c r="I42" i="5"/>
  <c r="I43" i="5"/>
  <c r="I44" i="5"/>
  <c r="I46" i="5"/>
  <c r="H42" i="5"/>
  <c r="H43" i="5"/>
  <c r="H44" i="5"/>
  <c r="H46" i="5"/>
  <c r="G42" i="5"/>
  <c r="G43" i="5"/>
  <c r="G44" i="5"/>
  <c r="G46" i="5"/>
  <c r="F42" i="5"/>
  <c r="F43" i="5"/>
  <c r="F44" i="5"/>
  <c r="F46" i="5"/>
  <c r="E42" i="5"/>
  <c r="E43" i="5"/>
  <c r="E44" i="5"/>
  <c r="E46" i="5"/>
  <c r="D42" i="5"/>
  <c r="D43" i="5"/>
  <c r="D44" i="5"/>
  <c r="D46" i="5"/>
  <c r="D48" i="5"/>
  <c r="I31" i="5"/>
  <c r="I30" i="5"/>
  <c r="I29" i="5"/>
  <c r="I32" i="5"/>
  <c r="I12" i="5"/>
  <c r="I28" i="5"/>
  <c r="I22" i="5"/>
  <c r="I21" i="5"/>
  <c r="I20" i="5"/>
  <c r="I19" i="5"/>
  <c r="I23" i="5"/>
  <c r="I7" i="5"/>
  <c r="I8" i="5"/>
  <c r="I9" i="5"/>
  <c r="I11" i="5"/>
  <c r="I13" i="5"/>
  <c r="H7" i="5"/>
  <c r="H8" i="5"/>
  <c r="H9" i="5"/>
  <c r="H11" i="5"/>
  <c r="G7" i="5"/>
  <c r="G8" i="5"/>
  <c r="G9" i="5"/>
  <c r="G11" i="5"/>
  <c r="F7" i="5"/>
  <c r="F8" i="5"/>
  <c r="F9" i="5"/>
  <c r="F11" i="5"/>
  <c r="E7" i="5"/>
  <c r="E8" i="5"/>
  <c r="E9" i="5"/>
  <c r="E11" i="5"/>
  <c r="E13" i="5"/>
  <c r="D7" i="5"/>
  <c r="D8" i="5"/>
  <c r="D9" i="5"/>
  <c r="D11" i="5"/>
  <c r="D9" i="4"/>
  <c r="E9" i="4"/>
  <c r="F9" i="4"/>
  <c r="G9" i="4"/>
  <c r="G10" i="4"/>
  <c r="G11" i="4"/>
  <c r="G14" i="4"/>
  <c r="G16" i="4"/>
  <c r="H9" i="4"/>
  <c r="I9" i="4"/>
  <c r="D10" i="4"/>
  <c r="E10" i="4"/>
  <c r="E11" i="4"/>
  <c r="E14" i="4"/>
  <c r="E16" i="4"/>
  <c r="F10" i="4"/>
  <c r="H10" i="4"/>
  <c r="I10" i="4"/>
  <c r="I11" i="4"/>
  <c r="I14" i="4"/>
  <c r="D11" i="4"/>
  <c r="F11" i="4"/>
  <c r="H11" i="4"/>
  <c r="D14" i="4"/>
  <c r="F14" i="4"/>
  <c r="H14" i="4"/>
  <c r="I26" i="4"/>
  <c r="I27" i="4"/>
  <c r="I24" i="4"/>
  <c r="I28" i="4"/>
  <c r="I25" i="4"/>
  <c r="D43" i="4"/>
  <c r="E43" i="4"/>
  <c r="E44" i="4"/>
  <c r="F43" i="4"/>
  <c r="G43" i="4"/>
  <c r="H43" i="4"/>
  <c r="I43" i="4"/>
  <c r="I44" i="4"/>
  <c r="D44" i="4"/>
  <c r="F44" i="4"/>
  <c r="G44" i="4"/>
  <c r="G45" i="4"/>
  <c r="H44" i="4"/>
  <c r="D45" i="4"/>
  <c r="E45" i="4"/>
  <c r="E48" i="4"/>
  <c r="F45" i="4"/>
  <c r="H45" i="4"/>
  <c r="I45" i="4"/>
  <c r="I48" i="4"/>
  <c r="D48" i="4"/>
  <c r="F48" i="4"/>
  <c r="G48" i="4"/>
  <c r="H48" i="4"/>
  <c r="I60" i="4"/>
  <c r="I61" i="4"/>
  <c r="I58" i="4"/>
  <c r="I62" i="4"/>
  <c r="I59" i="4"/>
  <c r="I63" i="1"/>
  <c r="I67" i="1"/>
  <c r="E47" i="1"/>
  <c r="I64" i="1"/>
  <c r="I65" i="1"/>
  <c r="I66" i="1"/>
  <c r="D7" i="1"/>
  <c r="D8" i="1"/>
  <c r="D9" i="1"/>
  <c r="D11" i="1"/>
  <c r="E43" i="2"/>
  <c r="E44" i="2"/>
  <c r="E45" i="2"/>
  <c r="E48" i="2"/>
  <c r="I58" i="2"/>
  <c r="I59" i="2"/>
  <c r="I60" i="2"/>
  <c r="I61" i="2"/>
  <c r="I43" i="2"/>
  <c r="I44" i="2"/>
  <c r="I45" i="2"/>
  <c r="I48" i="2"/>
  <c r="I50" i="2"/>
  <c r="H43" i="2"/>
  <c r="H44" i="2"/>
  <c r="H45" i="2"/>
  <c r="H48" i="2"/>
  <c r="G43" i="2"/>
  <c r="G44" i="2"/>
  <c r="G45" i="2"/>
  <c r="G48" i="2"/>
  <c r="F43" i="2"/>
  <c r="F44" i="2"/>
  <c r="F45" i="2"/>
  <c r="F48" i="2"/>
  <c r="D43" i="2"/>
  <c r="D44" i="2"/>
  <c r="D45" i="2"/>
  <c r="D48" i="2"/>
  <c r="I9" i="2"/>
  <c r="I10" i="2"/>
  <c r="I11" i="2"/>
  <c r="I14" i="2"/>
  <c r="I16" i="2"/>
  <c r="H9" i="2"/>
  <c r="H10" i="2"/>
  <c r="H11" i="2"/>
  <c r="H14" i="2"/>
  <c r="G9" i="2"/>
  <c r="F9" i="2"/>
  <c r="F10" i="2"/>
  <c r="F11" i="2"/>
  <c r="F14" i="2"/>
  <c r="E9" i="2"/>
  <c r="E10" i="2"/>
  <c r="E11" i="2"/>
  <c r="E14" i="2"/>
  <c r="D9" i="2"/>
  <c r="D10" i="2"/>
  <c r="D11" i="2"/>
  <c r="D14" i="2"/>
  <c r="I24" i="2"/>
  <c r="I25" i="2"/>
  <c r="I28" i="2"/>
  <c r="I26" i="2"/>
  <c r="I27" i="2"/>
  <c r="G10" i="2"/>
  <c r="G11" i="2"/>
  <c r="G14" i="2"/>
  <c r="I54" i="1"/>
  <c r="I55" i="1"/>
  <c r="I56" i="1"/>
  <c r="I57" i="1"/>
  <c r="E42" i="1"/>
  <c r="E43" i="1"/>
  <c r="E44" i="1"/>
  <c r="E46" i="1"/>
  <c r="E48" i="1"/>
  <c r="D42" i="1"/>
  <c r="D43" i="1"/>
  <c r="D44" i="1"/>
  <c r="D46" i="1"/>
  <c r="E7" i="1"/>
  <c r="E8" i="1"/>
  <c r="E9" i="1"/>
  <c r="E11" i="1"/>
  <c r="E49" i="4"/>
  <c r="E50" i="4"/>
  <c r="G49" i="4"/>
  <c r="G50" i="4"/>
  <c r="I49" i="4"/>
  <c r="I50" i="4"/>
  <c r="D49" i="4"/>
  <c r="D50" i="4"/>
  <c r="F49" i="4"/>
  <c r="F50" i="4"/>
  <c r="H49" i="4"/>
  <c r="H50" i="4"/>
  <c r="D15" i="4"/>
  <c r="D16" i="4"/>
  <c r="F15" i="4"/>
  <c r="F16" i="4"/>
  <c r="H15" i="4"/>
  <c r="H16" i="4"/>
  <c r="E15" i="4"/>
  <c r="G15" i="4"/>
  <c r="I15" i="4"/>
  <c r="I16" i="4"/>
  <c r="I58" i="1"/>
  <c r="F47" i="1"/>
  <c r="H12" i="5"/>
  <c r="F12" i="5"/>
  <c r="D12" i="5"/>
  <c r="D13" i="5"/>
  <c r="G12" i="5"/>
  <c r="E12" i="5"/>
  <c r="F13" i="5"/>
  <c r="G13" i="5"/>
  <c r="H47" i="5"/>
  <c r="F47" i="5"/>
  <c r="F48" i="5"/>
  <c r="D47" i="5"/>
  <c r="I48" i="5"/>
  <c r="G47" i="5"/>
  <c r="G48" i="5"/>
  <c r="E47" i="5"/>
  <c r="E48" i="5"/>
  <c r="H13" i="5"/>
  <c r="H48" i="5"/>
  <c r="I62" i="2"/>
  <c r="D49" i="2"/>
  <c r="I48" i="6"/>
  <c r="H12" i="6"/>
  <c r="F12" i="6"/>
  <c r="D12" i="6"/>
  <c r="G12" i="6"/>
  <c r="E12" i="6"/>
  <c r="E13" i="6"/>
  <c r="H47" i="6"/>
  <c r="F47" i="6"/>
  <c r="D47" i="6"/>
  <c r="G47" i="6"/>
  <c r="G48" i="6"/>
  <c r="E47" i="6"/>
  <c r="E48" i="6"/>
  <c r="D13" i="6"/>
  <c r="H13" i="6"/>
  <c r="D48" i="6"/>
  <c r="F48" i="6"/>
  <c r="H48" i="6"/>
  <c r="I59" i="10"/>
  <c r="E9" i="10"/>
  <c r="E11" i="10"/>
  <c r="G9" i="10"/>
  <c r="G11" i="10"/>
  <c r="D9" i="10"/>
  <c r="D11" i="10"/>
  <c r="F9" i="10"/>
  <c r="F11" i="10"/>
  <c r="I23" i="10"/>
  <c r="G12" i="10"/>
  <c r="F48" i="10"/>
  <c r="D48" i="10"/>
  <c r="D49" i="10"/>
  <c r="G48" i="10"/>
  <c r="G49" i="10"/>
  <c r="E48" i="10"/>
  <c r="E49" i="10"/>
  <c r="F49" i="10"/>
  <c r="M48" i="6"/>
  <c r="D15" i="2"/>
  <c r="F15" i="2"/>
  <c r="F16" i="2"/>
  <c r="E15" i="2"/>
  <c r="E16" i="2"/>
  <c r="H15" i="2"/>
  <c r="G15" i="2"/>
  <c r="G16" i="2"/>
  <c r="D16" i="2"/>
  <c r="D50" i="2"/>
  <c r="G13" i="10"/>
  <c r="H16" i="2"/>
  <c r="F12" i="10"/>
  <c r="F13" i="10"/>
  <c r="E12" i="10"/>
  <c r="E13" i="10"/>
  <c r="D12" i="10"/>
  <c r="D13" i="10"/>
  <c r="G49" i="2"/>
  <c r="G50" i="2"/>
  <c r="H49" i="2"/>
  <c r="H50" i="2"/>
  <c r="E49" i="2"/>
  <c r="E50" i="2"/>
  <c r="F49" i="2"/>
  <c r="F50" i="2"/>
  <c r="E13" i="1"/>
  <c r="D13" i="1"/>
  <c r="D48" i="1"/>
  <c r="D47" i="1"/>
  <c r="F48" i="1"/>
  <c r="T49" i="4" l="1"/>
  <c r="T50" i="4" s="1"/>
  <c r="P49" i="4"/>
  <c r="S49" i="4"/>
  <c r="S50" i="4" s="1"/>
  <c r="R49" i="4"/>
  <c r="R50" i="4" s="1"/>
  <c r="U49" i="4"/>
  <c r="U50" i="4" s="1"/>
  <c r="Q49" i="4"/>
  <c r="Q50" i="4" s="1"/>
  <c r="Q16" i="4"/>
  <c r="U15" i="4"/>
  <c r="U16" i="4" s="1"/>
  <c r="Q15" i="4"/>
  <c r="T15" i="4"/>
  <c r="T16" i="4" s="1"/>
  <c r="P15" i="4"/>
  <c r="P16" i="4" s="1"/>
  <c r="S15" i="4"/>
  <c r="S16" i="4" s="1"/>
  <c r="R15" i="4"/>
  <c r="R16" i="4" s="1"/>
  <c r="P50" i="4"/>
</calcChain>
</file>

<file path=xl/sharedStrings.xml><?xml version="1.0" encoding="utf-8"?>
<sst xmlns="http://schemas.openxmlformats.org/spreadsheetml/2006/main" count="1292" uniqueCount="188">
  <si>
    <t>全体断面積</t>
    <rPh sb="0" eb="2">
      <t>ゼンタイ</t>
    </rPh>
    <rPh sb="2" eb="5">
      <t>ダンメンセキ</t>
    </rPh>
    <phoneticPr fontId="2"/>
  </si>
  <si>
    <t>パイプ断面積</t>
    <rPh sb="3" eb="6">
      <t>ダンメンセキ</t>
    </rPh>
    <phoneticPr fontId="2"/>
  </si>
  <si>
    <t>実断面積</t>
    <rPh sb="0" eb="1">
      <t>ジツ</t>
    </rPh>
    <rPh sb="1" eb="4">
      <t>ダンメンセキ</t>
    </rPh>
    <phoneticPr fontId="2"/>
  </si>
  <si>
    <t>コンクリート体積</t>
    <rPh sb="6" eb="8">
      <t>タイセキ</t>
    </rPh>
    <phoneticPr fontId="2"/>
  </si>
  <si>
    <t>パイプ重量</t>
    <rPh sb="3" eb="5">
      <t>ジュウリョウ</t>
    </rPh>
    <phoneticPr fontId="2"/>
  </si>
  <si>
    <t>コンクリート重量</t>
    <rPh sb="6" eb="8">
      <t>ジュウリョウ</t>
    </rPh>
    <phoneticPr fontId="2"/>
  </si>
  <si>
    <t>鉄筋重量</t>
    <rPh sb="0" eb="2">
      <t>テッキン</t>
    </rPh>
    <rPh sb="2" eb="4">
      <t>ジュウリョウ</t>
    </rPh>
    <phoneticPr fontId="2"/>
  </si>
  <si>
    <t>製品重量</t>
    <rPh sb="0" eb="2">
      <t>セイヒン</t>
    </rPh>
    <rPh sb="2" eb="4">
      <t>ジュウリョウ</t>
    </rPh>
    <phoneticPr fontId="2"/>
  </si>
  <si>
    <t xml:space="preserve">     摘要</t>
    <rPh sb="5" eb="7">
      <t>テキヨウ</t>
    </rPh>
    <phoneticPr fontId="2"/>
  </si>
  <si>
    <t>単位質量</t>
    <rPh sb="0" eb="2">
      <t>タンイ</t>
    </rPh>
    <rPh sb="2" eb="4">
      <t>シツリョウ</t>
    </rPh>
    <phoneticPr fontId="2"/>
  </si>
  <si>
    <t>本数</t>
    <rPh sb="0" eb="2">
      <t>ホンスウ</t>
    </rPh>
    <phoneticPr fontId="2"/>
  </si>
  <si>
    <t>鉄筋</t>
    <rPh sb="0" eb="2">
      <t>テッキン</t>
    </rPh>
    <phoneticPr fontId="2"/>
  </si>
  <si>
    <t>質量 (kg)</t>
    <rPh sb="0" eb="2">
      <t>シツリョウ</t>
    </rPh>
    <phoneticPr fontId="2"/>
  </si>
  <si>
    <t>合計</t>
    <rPh sb="0" eb="2">
      <t>ゴウケイ</t>
    </rPh>
    <phoneticPr fontId="2"/>
  </si>
  <si>
    <t>鉄筋表</t>
    <rPh sb="0" eb="2">
      <t>テッキン</t>
    </rPh>
    <rPh sb="2" eb="3">
      <t>ヒョウ</t>
    </rPh>
    <phoneticPr fontId="2"/>
  </si>
  <si>
    <t>長さ (m)</t>
    <rPh sb="0" eb="1">
      <t>ナガ</t>
    </rPh>
    <phoneticPr fontId="2"/>
  </si>
  <si>
    <t>㈱ ユーテック</t>
    <phoneticPr fontId="2"/>
  </si>
  <si>
    <t>パイプ外径</t>
    <rPh sb="3" eb="4">
      <t>ガイ</t>
    </rPh>
    <rPh sb="4" eb="5">
      <t>ケイ</t>
    </rPh>
    <phoneticPr fontId="2"/>
  </si>
  <si>
    <t>送水管</t>
    <rPh sb="0" eb="2">
      <t>ソウスイ</t>
    </rPh>
    <rPh sb="2" eb="3">
      <t>カン</t>
    </rPh>
    <phoneticPr fontId="2"/>
  </si>
  <si>
    <t>送水管断面積</t>
    <rPh sb="0" eb="2">
      <t>ソウスイ</t>
    </rPh>
    <rPh sb="2" eb="3">
      <t>カン</t>
    </rPh>
    <rPh sb="3" eb="6">
      <t>ダンメンセキ</t>
    </rPh>
    <phoneticPr fontId="2"/>
  </si>
  <si>
    <t>送水管外径</t>
    <rPh sb="0" eb="2">
      <t>ソウスイ</t>
    </rPh>
    <rPh sb="2" eb="3">
      <t>カン</t>
    </rPh>
    <rPh sb="3" eb="4">
      <t>ガイ</t>
    </rPh>
    <rPh sb="4" eb="5">
      <t>ケイ</t>
    </rPh>
    <phoneticPr fontId="2"/>
  </si>
  <si>
    <t>散水管断面積</t>
    <rPh sb="0" eb="2">
      <t>サンスイ</t>
    </rPh>
    <rPh sb="2" eb="3">
      <t>カン</t>
    </rPh>
    <rPh sb="3" eb="5">
      <t>ダンメン</t>
    </rPh>
    <rPh sb="5" eb="6">
      <t>セキ</t>
    </rPh>
    <phoneticPr fontId="2"/>
  </si>
  <si>
    <t>摘要</t>
    <rPh sb="0" eb="2">
      <t>テキヨウ</t>
    </rPh>
    <phoneticPr fontId="2"/>
  </si>
  <si>
    <t>散水管重量</t>
    <rPh sb="0" eb="2">
      <t>サンスイ</t>
    </rPh>
    <rPh sb="2" eb="3">
      <t>カン</t>
    </rPh>
    <rPh sb="3" eb="5">
      <t>ジュウリョウ</t>
    </rPh>
    <phoneticPr fontId="2"/>
  </si>
  <si>
    <t>送水管重量</t>
    <rPh sb="0" eb="2">
      <t>ソウスイ</t>
    </rPh>
    <rPh sb="2" eb="3">
      <t>カン</t>
    </rPh>
    <rPh sb="3" eb="5">
      <t>ジュウリョウ</t>
    </rPh>
    <phoneticPr fontId="2"/>
  </si>
  <si>
    <t>ST-シングル配管用ブロック コンクリート等数量表 (SGP)</t>
    <rPh sb="7" eb="9">
      <t>ハイカン</t>
    </rPh>
    <rPh sb="9" eb="10">
      <t>ヨウ</t>
    </rPh>
    <rPh sb="21" eb="22">
      <t>トウ</t>
    </rPh>
    <rPh sb="22" eb="24">
      <t>スウリョウ</t>
    </rPh>
    <rPh sb="24" eb="25">
      <t>ヒョウ</t>
    </rPh>
    <phoneticPr fontId="2"/>
  </si>
  <si>
    <t>ST-ダブル配管用ブロック コンクリート等数量表 (SGP)</t>
    <rPh sb="6" eb="8">
      <t>ハイカン</t>
    </rPh>
    <rPh sb="8" eb="9">
      <t>ヨウ</t>
    </rPh>
    <rPh sb="20" eb="21">
      <t>トウ</t>
    </rPh>
    <rPh sb="21" eb="23">
      <t>スウリョウ</t>
    </rPh>
    <rPh sb="23" eb="24">
      <t>ヒョウ</t>
    </rPh>
    <phoneticPr fontId="2"/>
  </si>
  <si>
    <t>ST-ダブル配管用ブロック コンクリート等数量表 (HIVP)</t>
    <rPh sb="6" eb="8">
      <t>ハイカン</t>
    </rPh>
    <rPh sb="8" eb="9">
      <t>ヨウ</t>
    </rPh>
    <rPh sb="20" eb="21">
      <t>トウ</t>
    </rPh>
    <rPh sb="21" eb="23">
      <t>スウリョウ</t>
    </rPh>
    <rPh sb="23" eb="24">
      <t>ヒョウ</t>
    </rPh>
    <phoneticPr fontId="2"/>
  </si>
  <si>
    <t>全体断面積　B=200</t>
    <rPh sb="0" eb="2">
      <t>ゼンタイ</t>
    </rPh>
    <rPh sb="2" eb="4">
      <t>ダンメン</t>
    </rPh>
    <rPh sb="4" eb="5">
      <t>セキ</t>
    </rPh>
    <phoneticPr fontId="2"/>
  </si>
  <si>
    <t>全体断面積　B=150</t>
    <rPh sb="0" eb="2">
      <t>ゼンタイ</t>
    </rPh>
    <rPh sb="2" eb="4">
      <t>ダンメン</t>
    </rPh>
    <rPh sb="4" eb="5">
      <t>セキ</t>
    </rPh>
    <phoneticPr fontId="2"/>
  </si>
  <si>
    <t>ST-シングル配管用ブロック コンクリート等数量表 (HIVP)</t>
    <rPh sb="7" eb="9">
      <t>ハイカン</t>
    </rPh>
    <rPh sb="9" eb="10">
      <t>ヨウ</t>
    </rPh>
    <rPh sb="21" eb="22">
      <t>トウ</t>
    </rPh>
    <rPh sb="22" eb="24">
      <t>スウリョウ</t>
    </rPh>
    <rPh sb="24" eb="25">
      <t>ヒョウ</t>
    </rPh>
    <phoneticPr fontId="2"/>
  </si>
  <si>
    <t>鉄筋表(50A～125A)</t>
    <rPh sb="0" eb="2">
      <t>テッキン</t>
    </rPh>
    <rPh sb="2" eb="3">
      <t>ヒョウ</t>
    </rPh>
    <phoneticPr fontId="2"/>
  </si>
  <si>
    <t>鉄筋表(150A)</t>
    <rPh sb="0" eb="2">
      <t>テッキン</t>
    </rPh>
    <rPh sb="2" eb="3">
      <t>ヒョウ</t>
    </rPh>
    <phoneticPr fontId="2"/>
  </si>
  <si>
    <t>150A</t>
    <phoneticPr fontId="2"/>
  </si>
  <si>
    <t>50A～125A</t>
    <phoneticPr fontId="2"/>
  </si>
  <si>
    <t>φ50～φ125</t>
    <phoneticPr fontId="2"/>
  </si>
  <si>
    <t>φ150</t>
    <phoneticPr fontId="2"/>
  </si>
  <si>
    <t>鉄筋表(φ50～φ125)</t>
    <rPh sb="0" eb="2">
      <t>テッキン</t>
    </rPh>
    <rPh sb="2" eb="3">
      <t>ヒョウ</t>
    </rPh>
    <phoneticPr fontId="2"/>
  </si>
  <si>
    <t>鉄筋表(φ150)</t>
    <rPh sb="0" eb="2">
      <t>テッキン</t>
    </rPh>
    <rPh sb="2" eb="3">
      <t>ヒョウ</t>
    </rPh>
    <phoneticPr fontId="2"/>
  </si>
  <si>
    <t>50A</t>
    <phoneticPr fontId="2"/>
  </si>
  <si>
    <t>65A</t>
    <phoneticPr fontId="2"/>
  </si>
  <si>
    <t>80A</t>
    <phoneticPr fontId="2"/>
  </si>
  <si>
    <t>100A</t>
    <phoneticPr fontId="2"/>
  </si>
  <si>
    <t>125A</t>
    <phoneticPr fontId="2"/>
  </si>
  <si>
    <t>A</t>
    <phoneticPr fontId="2"/>
  </si>
  <si>
    <t>(0.2+0.35)×0.35÷2</t>
    <phoneticPr fontId="2"/>
  </si>
  <si>
    <t>(m2)</t>
    <phoneticPr fontId="2"/>
  </si>
  <si>
    <t>B</t>
    <phoneticPr fontId="2"/>
  </si>
  <si>
    <t>πd^2÷4</t>
    <phoneticPr fontId="2"/>
  </si>
  <si>
    <t>(m2)</t>
    <phoneticPr fontId="2"/>
  </si>
  <si>
    <t>C</t>
    <phoneticPr fontId="2"/>
  </si>
  <si>
    <t>A-B</t>
    <phoneticPr fontId="2"/>
  </si>
  <si>
    <t>(m2)</t>
    <phoneticPr fontId="2"/>
  </si>
  <si>
    <t>D</t>
    <phoneticPr fontId="2"/>
  </si>
  <si>
    <t>C×5.49</t>
    <phoneticPr fontId="2"/>
  </si>
  <si>
    <t>(m3)</t>
    <phoneticPr fontId="2"/>
  </si>
  <si>
    <t>E</t>
    <phoneticPr fontId="2"/>
  </si>
  <si>
    <t>(kg)</t>
    <phoneticPr fontId="2"/>
  </si>
  <si>
    <t>F</t>
    <phoneticPr fontId="2"/>
  </si>
  <si>
    <t>D×2.3×1000</t>
    <phoneticPr fontId="2"/>
  </si>
  <si>
    <t>G</t>
    <phoneticPr fontId="2"/>
  </si>
  <si>
    <t>(kg)</t>
    <phoneticPr fontId="2"/>
  </si>
  <si>
    <t>E+F+G</t>
    <phoneticPr fontId="2"/>
  </si>
  <si>
    <t>(kg)</t>
    <phoneticPr fontId="2"/>
  </si>
  <si>
    <t>D-16</t>
    <phoneticPr fontId="2"/>
  </si>
  <si>
    <t>D-13</t>
    <phoneticPr fontId="2"/>
  </si>
  <si>
    <t>D-10</t>
    <phoneticPr fontId="2"/>
  </si>
  <si>
    <t>φ50</t>
    <phoneticPr fontId="2"/>
  </si>
  <si>
    <t>φ65</t>
    <phoneticPr fontId="2"/>
  </si>
  <si>
    <t>φ75</t>
    <phoneticPr fontId="2"/>
  </si>
  <si>
    <t>φ100</t>
    <phoneticPr fontId="2"/>
  </si>
  <si>
    <t>φ125</t>
    <phoneticPr fontId="2"/>
  </si>
  <si>
    <t>C×5.49</t>
    <phoneticPr fontId="2"/>
  </si>
  <si>
    <t>50A</t>
    <phoneticPr fontId="2"/>
  </si>
  <si>
    <t>65A</t>
    <phoneticPr fontId="2"/>
  </si>
  <si>
    <t>80A</t>
    <phoneticPr fontId="2"/>
  </si>
  <si>
    <t>100A</t>
    <phoneticPr fontId="2"/>
  </si>
  <si>
    <t>125A</t>
    <phoneticPr fontId="2"/>
  </si>
  <si>
    <t>150A</t>
    <phoneticPr fontId="2"/>
  </si>
  <si>
    <t>B</t>
    <phoneticPr fontId="2"/>
  </si>
  <si>
    <t>πd^2÷4(65A)</t>
    <phoneticPr fontId="2"/>
  </si>
  <si>
    <t>(m2)</t>
    <phoneticPr fontId="2"/>
  </si>
  <si>
    <t>C</t>
    <phoneticPr fontId="2"/>
  </si>
  <si>
    <t>πd^2÷4</t>
    <phoneticPr fontId="2"/>
  </si>
  <si>
    <t>(m2)</t>
    <phoneticPr fontId="2"/>
  </si>
  <si>
    <t>D</t>
    <phoneticPr fontId="2"/>
  </si>
  <si>
    <t>A-B-C</t>
    <phoneticPr fontId="2"/>
  </si>
  <si>
    <t>E</t>
    <phoneticPr fontId="2"/>
  </si>
  <si>
    <t>D×5.49</t>
    <phoneticPr fontId="2"/>
  </si>
  <si>
    <t>F</t>
    <phoneticPr fontId="2"/>
  </si>
  <si>
    <t>(65A)</t>
    <phoneticPr fontId="2"/>
  </si>
  <si>
    <t>(kg)</t>
    <phoneticPr fontId="2"/>
  </si>
  <si>
    <t>G</t>
    <phoneticPr fontId="2"/>
  </si>
  <si>
    <t>(kg)</t>
    <phoneticPr fontId="2"/>
  </si>
  <si>
    <t>H</t>
    <phoneticPr fontId="2"/>
  </si>
  <si>
    <t>E×2.3×1000</t>
    <phoneticPr fontId="2"/>
  </si>
  <si>
    <t>I</t>
    <phoneticPr fontId="2"/>
  </si>
  <si>
    <t>F+G+H+I</t>
    <phoneticPr fontId="2"/>
  </si>
  <si>
    <t>φ50</t>
    <phoneticPr fontId="2"/>
  </si>
  <si>
    <t>φ65</t>
    <phoneticPr fontId="2"/>
  </si>
  <si>
    <t>φ75</t>
    <phoneticPr fontId="2"/>
  </si>
  <si>
    <t>φ100</t>
    <phoneticPr fontId="2"/>
  </si>
  <si>
    <t>φ125</t>
    <phoneticPr fontId="2"/>
  </si>
  <si>
    <t>φ150</t>
    <phoneticPr fontId="2"/>
  </si>
  <si>
    <t>㈱ ユーテック</t>
    <phoneticPr fontId="2"/>
  </si>
  <si>
    <t>50A</t>
    <phoneticPr fontId="2"/>
  </si>
  <si>
    <t>65A</t>
    <phoneticPr fontId="2"/>
  </si>
  <si>
    <t>80A</t>
    <phoneticPr fontId="2"/>
  </si>
  <si>
    <t>100A</t>
    <phoneticPr fontId="2"/>
  </si>
  <si>
    <t>125A</t>
    <phoneticPr fontId="2"/>
  </si>
  <si>
    <t>150A</t>
    <phoneticPr fontId="2"/>
  </si>
  <si>
    <t>A</t>
    <phoneticPr fontId="2"/>
  </si>
  <si>
    <t>(m2)</t>
    <phoneticPr fontId="2"/>
  </si>
  <si>
    <t>πd^2÷4(65A)</t>
    <phoneticPr fontId="2"/>
  </si>
  <si>
    <t>C</t>
    <phoneticPr fontId="2"/>
  </si>
  <si>
    <t>D</t>
    <phoneticPr fontId="2"/>
  </si>
  <si>
    <t>A-B-C</t>
    <phoneticPr fontId="2"/>
  </si>
  <si>
    <t>(m2)</t>
    <phoneticPr fontId="2"/>
  </si>
  <si>
    <t>E</t>
    <phoneticPr fontId="2"/>
  </si>
  <si>
    <t>D×5.49</t>
    <phoneticPr fontId="2"/>
  </si>
  <si>
    <t>(m3)</t>
    <phoneticPr fontId="2"/>
  </si>
  <si>
    <t>(65A)</t>
    <phoneticPr fontId="2"/>
  </si>
  <si>
    <t>G</t>
    <phoneticPr fontId="2"/>
  </si>
  <si>
    <t>H</t>
    <phoneticPr fontId="2"/>
  </si>
  <si>
    <t>E×2.3×1000</t>
    <phoneticPr fontId="2"/>
  </si>
  <si>
    <t>(kg)</t>
    <phoneticPr fontId="2"/>
  </si>
  <si>
    <t>I</t>
    <phoneticPr fontId="2"/>
  </si>
  <si>
    <t>(kg)</t>
    <phoneticPr fontId="2"/>
  </si>
  <si>
    <t>F+G+H+I</t>
    <phoneticPr fontId="2"/>
  </si>
  <si>
    <t>D-16</t>
    <phoneticPr fontId="2"/>
  </si>
  <si>
    <t>D-13</t>
    <phoneticPr fontId="2"/>
  </si>
  <si>
    <t>D-10</t>
    <phoneticPr fontId="2"/>
  </si>
  <si>
    <t>㈱ ユーテック</t>
    <phoneticPr fontId="2"/>
  </si>
  <si>
    <t>φ50</t>
    <phoneticPr fontId="2"/>
  </si>
  <si>
    <t>φ65</t>
    <phoneticPr fontId="2"/>
  </si>
  <si>
    <t>φ75</t>
    <phoneticPr fontId="2"/>
  </si>
  <si>
    <t>φ100</t>
    <phoneticPr fontId="2"/>
  </si>
  <si>
    <t>φ125</t>
    <phoneticPr fontId="2"/>
  </si>
  <si>
    <t>φ150</t>
    <phoneticPr fontId="2"/>
  </si>
  <si>
    <t>全体断面積　B=221</t>
    <rPh sb="0" eb="2">
      <t>ゼンタイ</t>
    </rPh>
    <rPh sb="2" eb="4">
      <t>ダンメン</t>
    </rPh>
    <rPh sb="4" eb="5">
      <t>セキ</t>
    </rPh>
    <phoneticPr fontId="2"/>
  </si>
  <si>
    <t>φ200</t>
    <phoneticPr fontId="2"/>
  </si>
  <si>
    <t>φ250</t>
    <phoneticPr fontId="2"/>
  </si>
  <si>
    <t>(φ65)</t>
    <phoneticPr fontId="2"/>
  </si>
  <si>
    <t>πd^2÷4(φ65)</t>
    <phoneticPr fontId="2"/>
  </si>
  <si>
    <t>φ250=0.350を代入</t>
    <rPh sb="11" eb="13">
      <t>ダイニュウ</t>
    </rPh>
    <phoneticPr fontId="2"/>
  </si>
  <si>
    <t>φ150=1.062､φ200=1.162､φ250=1.238を代入</t>
    <rPh sb="33" eb="35">
      <t>ダイニュウ</t>
    </rPh>
    <phoneticPr fontId="2"/>
  </si>
  <si>
    <t>150A=1.062､ 200A=1.162､ 250A=1.238を代入</t>
    <rPh sb="35" eb="37">
      <t>ダイニュウ</t>
    </rPh>
    <phoneticPr fontId="2"/>
  </si>
  <si>
    <t>250A=0.350を代入</t>
    <rPh sb="11" eb="13">
      <t>ダイニュウ</t>
    </rPh>
    <phoneticPr fontId="2"/>
  </si>
  <si>
    <t>H500*W400</t>
    <phoneticPr fontId="2"/>
  </si>
  <si>
    <t>H550*W400</t>
    <phoneticPr fontId="2"/>
  </si>
  <si>
    <t>H600*W450</t>
    <phoneticPr fontId="2"/>
  </si>
  <si>
    <t>φ150</t>
    <phoneticPr fontId="2"/>
  </si>
  <si>
    <t>φ125以下</t>
    <rPh sb="4" eb="6">
      <t>イカ</t>
    </rPh>
    <phoneticPr fontId="2"/>
  </si>
  <si>
    <t>200Ａ</t>
    <phoneticPr fontId="2"/>
  </si>
  <si>
    <t>250Ａ</t>
    <phoneticPr fontId="2"/>
  </si>
  <si>
    <t>φ200</t>
    <phoneticPr fontId="2"/>
  </si>
  <si>
    <t>φ250</t>
    <phoneticPr fontId="2"/>
  </si>
  <si>
    <t>鉄筋表(φ200)</t>
    <rPh sb="0" eb="2">
      <t>テッキン</t>
    </rPh>
    <rPh sb="2" eb="3">
      <t>ヒョウ</t>
    </rPh>
    <phoneticPr fontId="2"/>
  </si>
  <si>
    <t>鉄筋表(φ250)</t>
    <rPh sb="0" eb="2">
      <t>テッキン</t>
    </rPh>
    <rPh sb="2" eb="3">
      <t>ヒョウ</t>
    </rPh>
    <phoneticPr fontId="2"/>
  </si>
  <si>
    <t>鉄筋表(200A)</t>
    <rPh sb="0" eb="2">
      <t>テッキン</t>
    </rPh>
    <rPh sb="2" eb="3">
      <t>ヒョウ</t>
    </rPh>
    <phoneticPr fontId="2"/>
  </si>
  <si>
    <t>鉄筋表(250A)</t>
    <rPh sb="0" eb="2">
      <t>テッキン</t>
    </rPh>
    <rPh sb="2" eb="3">
      <t>ヒョウ</t>
    </rPh>
    <phoneticPr fontId="2"/>
  </si>
  <si>
    <t>C×2.0</t>
    <phoneticPr fontId="2"/>
  </si>
  <si>
    <t>E+F</t>
    <phoneticPr fontId="2"/>
  </si>
  <si>
    <t>製品H=300</t>
    <rPh sb="0" eb="2">
      <t>セイヒン</t>
    </rPh>
    <phoneticPr fontId="2"/>
  </si>
  <si>
    <t>製品H=250</t>
    <rPh sb="0" eb="2">
      <t>セイヒン</t>
    </rPh>
    <phoneticPr fontId="2"/>
  </si>
  <si>
    <t>歩車道境界型散水ブロック（ハット型） コンクリート等数量表 (SGP)</t>
    <rPh sb="0" eb="1">
      <t>ホ</t>
    </rPh>
    <rPh sb="1" eb="3">
      <t>シャドウ</t>
    </rPh>
    <rPh sb="3" eb="5">
      <t>キョウカイ</t>
    </rPh>
    <rPh sb="5" eb="6">
      <t>カタ</t>
    </rPh>
    <rPh sb="6" eb="8">
      <t>サンスイ</t>
    </rPh>
    <rPh sb="16" eb="17">
      <t>カタ</t>
    </rPh>
    <rPh sb="25" eb="26">
      <t>トウ</t>
    </rPh>
    <rPh sb="26" eb="28">
      <t>スウリョウ</t>
    </rPh>
    <rPh sb="28" eb="29">
      <t>ヒョウ</t>
    </rPh>
    <phoneticPr fontId="2"/>
  </si>
  <si>
    <t>歩車道境界型散水ブロック（ハット型） コンクリート等数量表 (HIVP)</t>
    <rPh sb="0" eb="1">
      <t>ホ</t>
    </rPh>
    <rPh sb="1" eb="3">
      <t>シャドウ</t>
    </rPh>
    <rPh sb="3" eb="5">
      <t>キョウカイ</t>
    </rPh>
    <rPh sb="5" eb="6">
      <t>カタ</t>
    </rPh>
    <rPh sb="6" eb="8">
      <t>サンスイ</t>
    </rPh>
    <rPh sb="16" eb="17">
      <t>カタ</t>
    </rPh>
    <rPh sb="25" eb="26">
      <t>トウ</t>
    </rPh>
    <rPh sb="26" eb="28">
      <t>スウリョウ</t>
    </rPh>
    <rPh sb="28" eb="29">
      <t>ヒョウ</t>
    </rPh>
    <phoneticPr fontId="2"/>
  </si>
  <si>
    <t>歩車道境界型散水ブロック（セミフラット型） コンクリート等数量表 (SGP)</t>
    <rPh sb="0" eb="1">
      <t>ホ</t>
    </rPh>
    <rPh sb="1" eb="3">
      <t>シャドウ</t>
    </rPh>
    <rPh sb="3" eb="5">
      <t>キョウカイ</t>
    </rPh>
    <rPh sb="5" eb="6">
      <t>カタ</t>
    </rPh>
    <rPh sb="6" eb="8">
      <t>サンスイ</t>
    </rPh>
    <rPh sb="19" eb="20">
      <t>カタ</t>
    </rPh>
    <rPh sb="28" eb="29">
      <t>トウ</t>
    </rPh>
    <rPh sb="29" eb="31">
      <t>スウリョウ</t>
    </rPh>
    <rPh sb="31" eb="32">
      <t>ヒョウ</t>
    </rPh>
    <phoneticPr fontId="2"/>
  </si>
  <si>
    <t>歩車道境界型散水ブロック（セミフラット型） コンクリート等数量表 (HIVP)</t>
    <rPh sb="0" eb="1">
      <t>ホ</t>
    </rPh>
    <rPh sb="1" eb="3">
      <t>シャドウ</t>
    </rPh>
    <rPh sb="3" eb="5">
      <t>キョウカイ</t>
    </rPh>
    <rPh sb="5" eb="6">
      <t>カタ</t>
    </rPh>
    <rPh sb="6" eb="8">
      <t>サンスイ</t>
    </rPh>
    <rPh sb="19" eb="20">
      <t>カタ</t>
    </rPh>
    <rPh sb="28" eb="29">
      <t>トウ</t>
    </rPh>
    <rPh sb="29" eb="31">
      <t>スウリョウ</t>
    </rPh>
    <rPh sb="31" eb="32">
      <t>ヒョウ</t>
    </rPh>
    <phoneticPr fontId="2"/>
  </si>
  <si>
    <t>歩車道境界型散水ブロック（マウントアップ型） コンクリート等数量表 (SGP)</t>
    <rPh sb="0" eb="1">
      <t>ホ</t>
    </rPh>
    <rPh sb="1" eb="3">
      <t>シャドウ</t>
    </rPh>
    <rPh sb="3" eb="5">
      <t>キョウカイ</t>
    </rPh>
    <rPh sb="5" eb="6">
      <t>カタ</t>
    </rPh>
    <rPh sb="6" eb="8">
      <t>サンスイ</t>
    </rPh>
    <rPh sb="20" eb="21">
      <t>カタ</t>
    </rPh>
    <rPh sb="29" eb="30">
      <t>トウ</t>
    </rPh>
    <rPh sb="30" eb="32">
      <t>スウリョウ</t>
    </rPh>
    <rPh sb="32" eb="33">
      <t>ヒョウ</t>
    </rPh>
    <phoneticPr fontId="2"/>
  </si>
  <si>
    <t>歩車道境界型散水ブロック（マウントアップ型） コンクリート等数量表 (HIVP)</t>
    <rPh sb="0" eb="1">
      <t>ホ</t>
    </rPh>
    <rPh sb="1" eb="3">
      <t>シャドウ</t>
    </rPh>
    <rPh sb="3" eb="5">
      <t>キョウカイ</t>
    </rPh>
    <rPh sb="5" eb="6">
      <t>カタ</t>
    </rPh>
    <rPh sb="6" eb="8">
      <t>サンスイ</t>
    </rPh>
    <rPh sb="20" eb="21">
      <t>カタ</t>
    </rPh>
    <rPh sb="29" eb="30">
      <t>トウ</t>
    </rPh>
    <rPh sb="30" eb="32">
      <t>スウリョウ</t>
    </rPh>
    <rPh sb="32" eb="33">
      <t>ヒョウ</t>
    </rPh>
    <phoneticPr fontId="2"/>
  </si>
  <si>
    <t>ST-ダブル配管（横）用ブロック コンクリート等数量表 (SGP)</t>
    <rPh sb="6" eb="8">
      <t>ハイカン</t>
    </rPh>
    <rPh sb="9" eb="10">
      <t>ヨコ</t>
    </rPh>
    <rPh sb="11" eb="12">
      <t>ヨウ</t>
    </rPh>
    <rPh sb="23" eb="24">
      <t>トウ</t>
    </rPh>
    <rPh sb="24" eb="26">
      <t>スウリョウ</t>
    </rPh>
    <rPh sb="26" eb="27">
      <t>ヒョウ</t>
    </rPh>
    <phoneticPr fontId="2"/>
  </si>
  <si>
    <t>ST-ダブル配管（横）用ブロック コンクリート等数量表 (HIVP)</t>
    <rPh sb="6" eb="8">
      <t>ハイカン</t>
    </rPh>
    <rPh sb="9" eb="10">
      <t>ヨコ</t>
    </rPh>
    <rPh sb="11" eb="12">
      <t>ヨウ</t>
    </rPh>
    <rPh sb="23" eb="24">
      <t>トウ</t>
    </rPh>
    <rPh sb="24" eb="26">
      <t>スウリョウ</t>
    </rPh>
    <rPh sb="26" eb="27">
      <t>ヒョウ</t>
    </rPh>
    <phoneticPr fontId="2"/>
  </si>
  <si>
    <t>ST-シングル配管用(T-20)ブロック コンクリート等数量表 (SGP)</t>
    <rPh sb="7" eb="9">
      <t>ハイカン</t>
    </rPh>
    <rPh sb="9" eb="10">
      <t>ヨウ</t>
    </rPh>
    <rPh sb="27" eb="28">
      <t>トウ</t>
    </rPh>
    <rPh sb="28" eb="30">
      <t>スウリョウ</t>
    </rPh>
    <rPh sb="30" eb="31">
      <t>ヒョウ</t>
    </rPh>
    <phoneticPr fontId="2"/>
  </si>
  <si>
    <t>D-10</t>
    <phoneticPr fontId="2"/>
  </si>
  <si>
    <t>C×4.14</t>
    <phoneticPr fontId="2"/>
  </si>
  <si>
    <t>ST-シングル配管用(T-20)ブロック コンクリート等数量表 (HIVP)</t>
    <rPh sb="7" eb="9">
      <t>ハイカン</t>
    </rPh>
    <rPh sb="9" eb="10">
      <t>ヨウ</t>
    </rPh>
    <rPh sb="27" eb="28">
      <t>トウ</t>
    </rPh>
    <rPh sb="28" eb="30">
      <t>スウリョウ</t>
    </rPh>
    <rPh sb="30" eb="31">
      <t>ヒョウ</t>
    </rPh>
    <phoneticPr fontId="2"/>
  </si>
  <si>
    <t>(0.2+0.25)×0.25÷2</t>
    <phoneticPr fontId="2"/>
  </si>
  <si>
    <t>50-65</t>
    <phoneticPr fontId="2"/>
  </si>
  <si>
    <t>65-75</t>
    <phoneticPr fontId="2"/>
  </si>
  <si>
    <t>75-100</t>
    <phoneticPr fontId="2"/>
  </si>
  <si>
    <t>100-125</t>
    <phoneticPr fontId="2"/>
  </si>
  <si>
    <t>オス側</t>
    <rPh sb="2" eb="3">
      <t>ガワ</t>
    </rPh>
    <phoneticPr fontId="2"/>
  </si>
  <si>
    <t>メス側</t>
    <rPh sb="2" eb="3">
      <t>ガワ</t>
    </rPh>
    <phoneticPr fontId="2"/>
  </si>
  <si>
    <t>125（400H)</t>
    <phoneticPr fontId="2"/>
  </si>
  <si>
    <t>125-150</t>
    <phoneticPr fontId="2"/>
  </si>
  <si>
    <t>φ150</t>
    <phoneticPr fontId="2"/>
  </si>
  <si>
    <t>150-200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</si>
</sst>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0.0000_ "/>
    <numFmt numFmtId="181" formatCode="0.000_ "/>
    <numFmt numFmtId="182" formatCode="0.00_ "/>
    <numFmt numFmtId="183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8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177" fontId="6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82" fontId="5" fillId="0" borderId="3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182" fontId="5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181" fontId="5" fillId="0" borderId="9" xfId="0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177" fontId="5" fillId="0" borderId="12" xfId="0" applyNumberFormat="1" applyFont="1" applyBorder="1" applyAlignment="1">
      <alignment horizontal="center" vertical="center"/>
    </xf>
    <xf numFmtId="183" fontId="5" fillId="0" borderId="6" xfId="0" applyNumberFormat="1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183" fontId="5" fillId="0" borderId="13" xfId="0" applyNumberFormat="1" applyFont="1" applyBorder="1" applyAlignment="1">
      <alignment horizontal="center" vertical="center"/>
    </xf>
    <xf numFmtId="183" fontId="5" fillId="0" borderId="3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18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82" fontId="5" fillId="2" borderId="12" xfId="0" applyNumberFormat="1" applyFont="1" applyFill="1" applyBorder="1" applyAlignment="1">
      <alignment horizontal="center" vertical="center"/>
    </xf>
    <xf numFmtId="183" fontId="5" fillId="0" borderId="12" xfId="0" applyNumberFormat="1" applyFont="1" applyBorder="1" applyAlignment="1">
      <alignment horizontal="center" vertical="center"/>
    </xf>
    <xf numFmtId="183" fontId="5" fillId="0" borderId="14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83" fontId="5" fillId="0" borderId="1" xfId="0" applyNumberFormat="1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182" fontId="5" fillId="2" borderId="10" xfId="0" applyNumberFormat="1" applyFont="1" applyFill="1" applyBorder="1" applyAlignment="1">
      <alignment horizontal="center" vertical="center"/>
    </xf>
    <xf numFmtId="177" fontId="5" fillId="3" borderId="12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3" xfId="0" applyFont="1" applyBorder="1">
      <alignment vertical="center"/>
    </xf>
    <xf numFmtId="182" fontId="8" fillId="0" borderId="3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7" fontId="5" fillId="3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38" fontId="0" fillId="0" borderId="0" xfId="0" applyNumberFormat="1">
      <alignment vertical="center"/>
    </xf>
    <xf numFmtId="0" fontId="0" fillId="0" borderId="3" xfId="0" applyBorder="1">
      <alignment vertical="center"/>
    </xf>
    <xf numFmtId="38" fontId="0" fillId="0" borderId="3" xfId="0" applyNumberFormat="1" applyBorder="1">
      <alignment vertical="center"/>
    </xf>
    <xf numFmtId="38" fontId="5" fillId="4" borderId="12" xfId="1" applyFont="1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41</xdr:row>
      <xdr:rowOff>0</xdr:rowOff>
    </xdr:from>
    <xdr:to>
      <xdr:col>4</xdr:col>
      <xdr:colOff>9525</xdr:colOff>
      <xdr:row>41</xdr:row>
      <xdr:rowOff>9525</xdr:rowOff>
    </xdr:to>
    <xdr:pic>
      <xdr:nvPicPr>
        <xdr:cNvPr id="10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760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41</xdr:row>
      <xdr:rowOff>0</xdr:rowOff>
    </xdr:from>
    <xdr:to>
      <xdr:col>4</xdr:col>
      <xdr:colOff>9525</xdr:colOff>
      <xdr:row>41</xdr:row>
      <xdr:rowOff>9525</xdr:rowOff>
    </xdr:to>
    <xdr:pic>
      <xdr:nvPicPr>
        <xdr:cNvPr id="20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760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0</xdr:colOff>
      <xdr:row>41</xdr:row>
      <xdr:rowOff>0</xdr:rowOff>
    </xdr:from>
    <xdr:ext cx="9525" cy="9525"/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0" y="7651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6"/>
  <sheetViews>
    <sheetView topLeftCell="A40" workbookViewId="0">
      <selection activeCell="I80" sqref="I80"/>
    </sheetView>
  </sheetViews>
  <sheetFormatPr defaultRowHeight="13.5" x14ac:dyDescent="0.15"/>
  <cols>
    <col min="2" max="2" width="15.625" customWidth="1"/>
    <col min="3" max="3" width="2.125" customWidth="1"/>
    <col min="4" max="9" width="11.25" customWidth="1"/>
    <col min="10" max="10" width="17.625" customWidth="1"/>
    <col min="11" max="11" width="4.375" customWidth="1"/>
  </cols>
  <sheetData>
    <row r="2" spans="1:15" ht="18.75" customHeight="1" x14ac:dyDescent="0.15">
      <c r="B2" s="75" t="s">
        <v>25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  <c r="N2" s="3"/>
      <c r="O2" s="3"/>
    </row>
    <row r="3" spans="1:15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</row>
    <row r="4" spans="1:15" x14ac:dyDescent="0.15">
      <c r="B4" s="9"/>
      <c r="C4" s="10"/>
      <c r="D4" s="11" t="s">
        <v>39</v>
      </c>
      <c r="E4" s="11" t="s">
        <v>40</v>
      </c>
      <c r="F4" s="11" t="s">
        <v>41</v>
      </c>
      <c r="G4" s="11" t="s">
        <v>42</v>
      </c>
      <c r="H4" s="11" t="s">
        <v>43</v>
      </c>
      <c r="I4" s="11" t="s">
        <v>33</v>
      </c>
      <c r="J4" s="12" t="s">
        <v>8</v>
      </c>
      <c r="K4" s="10"/>
    </row>
    <row r="5" spans="1:15" ht="14.25" thickBot="1" x14ac:dyDescent="0.2">
      <c r="B5" s="13" t="s">
        <v>17</v>
      </c>
      <c r="C5" s="14"/>
      <c r="D5" s="15">
        <v>60.5</v>
      </c>
      <c r="E5" s="15">
        <v>76.3</v>
      </c>
      <c r="F5" s="15">
        <v>89.1</v>
      </c>
      <c r="G5" s="15">
        <v>114.3</v>
      </c>
      <c r="H5" s="15">
        <v>139.80000000000001</v>
      </c>
      <c r="I5" s="15">
        <v>165.2</v>
      </c>
      <c r="J5" s="16"/>
      <c r="K5" s="14"/>
    </row>
    <row r="6" spans="1:15" ht="14.25" thickTop="1" x14ac:dyDescent="0.15">
      <c r="B6" s="17" t="s">
        <v>0</v>
      </c>
      <c r="C6" s="18" t="s">
        <v>44</v>
      </c>
      <c r="D6" s="19">
        <v>9.6299999999999997E-2</v>
      </c>
      <c r="E6" s="19">
        <v>9.6299999999999997E-2</v>
      </c>
      <c r="F6" s="19">
        <v>9.6299999999999997E-2</v>
      </c>
      <c r="G6" s="19">
        <v>9.6299999999999997E-2</v>
      </c>
      <c r="H6" s="19">
        <v>9.6299999999999997E-2</v>
      </c>
      <c r="I6" s="19">
        <v>0.1138</v>
      </c>
      <c r="J6" s="20" t="s">
        <v>45</v>
      </c>
      <c r="K6" s="21" t="s">
        <v>46</v>
      </c>
    </row>
    <row r="7" spans="1:15" x14ac:dyDescent="0.15">
      <c r="B7" s="9" t="s">
        <v>1</v>
      </c>
      <c r="C7" s="22" t="s">
        <v>47</v>
      </c>
      <c r="D7" s="23">
        <f t="shared" ref="D7:I7" si="0">(PI()*(D5/1000)^2)/4</f>
        <v>2.8747536275755101E-3</v>
      </c>
      <c r="E7" s="23">
        <f t="shared" si="0"/>
        <v>4.5723446338692903E-3</v>
      </c>
      <c r="F7" s="23">
        <f t="shared" si="0"/>
        <v>6.2351267935612962E-3</v>
      </c>
      <c r="G7" s="23">
        <f t="shared" si="0"/>
        <v>1.0260826451724329E-2</v>
      </c>
      <c r="H7" s="23">
        <f t="shared" si="0"/>
        <v>1.5349853121366266E-2</v>
      </c>
      <c r="I7" s="23">
        <f t="shared" si="0"/>
        <v>2.1434332693206295E-2</v>
      </c>
      <c r="J7" s="12" t="s">
        <v>48</v>
      </c>
      <c r="K7" s="10" t="s">
        <v>46</v>
      </c>
    </row>
    <row r="8" spans="1:15" x14ac:dyDescent="0.15">
      <c r="B8" s="9" t="s">
        <v>2</v>
      </c>
      <c r="C8" s="22" t="s">
        <v>50</v>
      </c>
      <c r="D8" s="23">
        <f t="shared" ref="D8:I8" si="1">D6-D7</f>
        <v>9.3425246372424484E-2</v>
      </c>
      <c r="E8" s="23">
        <f t="shared" si="1"/>
        <v>9.17276553661307E-2</v>
      </c>
      <c r="F8" s="23">
        <f t="shared" si="1"/>
        <v>9.0064873206438703E-2</v>
      </c>
      <c r="G8" s="23">
        <f t="shared" si="1"/>
        <v>8.6039173548275671E-2</v>
      </c>
      <c r="H8" s="23">
        <f t="shared" si="1"/>
        <v>8.0950146878633736E-2</v>
      </c>
      <c r="I8" s="23">
        <f t="shared" si="1"/>
        <v>9.23656673067937E-2</v>
      </c>
      <c r="J8" s="12" t="s">
        <v>51</v>
      </c>
      <c r="K8" s="10" t="s">
        <v>46</v>
      </c>
    </row>
    <row r="9" spans="1:15" x14ac:dyDescent="0.15">
      <c r="B9" s="9" t="s">
        <v>3</v>
      </c>
      <c r="C9" s="22" t="s">
        <v>53</v>
      </c>
      <c r="D9" s="23">
        <f t="shared" ref="D9:I9" si="2">D8*5.49</f>
        <v>0.51290460258461046</v>
      </c>
      <c r="E9" s="23">
        <f t="shared" si="2"/>
        <v>0.50358482796005755</v>
      </c>
      <c r="F9" s="23">
        <f t="shared" si="2"/>
        <v>0.49445615390334852</v>
      </c>
      <c r="G9" s="23">
        <f t="shared" si="2"/>
        <v>0.47235506278003347</v>
      </c>
      <c r="H9" s="23">
        <f t="shared" si="2"/>
        <v>0.44441630636369922</v>
      </c>
      <c r="I9" s="23">
        <f t="shared" si="2"/>
        <v>0.50708751351429748</v>
      </c>
      <c r="J9" s="12" t="s">
        <v>54</v>
      </c>
      <c r="K9" s="10" t="s">
        <v>55</v>
      </c>
    </row>
    <row r="10" spans="1:15" x14ac:dyDescent="0.15">
      <c r="B10" s="9" t="s">
        <v>4</v>
      </c>
      <c r="C10" s="22" t="s">
        <v>56</v>
      </c>
      <c r="D10" s="11">
        <v>29.2</v>
      </c>
      <c r="E10" s="11">
        <v>41.1</v>
      </c>
      <c r="F10" s="11">
        <v>48.3</v>
      </c>
      <c r="G10" s="11">
        <v>67.099999999999994</v>
      </c>
      <c r="H10" s="11">
        <v>82.5</v>
      </c>
      <c r="I10" s="11">
        <v>109</v>
      </c>
      <c r="J10" s="9"/>
      <c r="K10" s="22" t="s">
        <v>57</v>
      </c>
    </row>
    <row r="11" spans="1:15" x14ac:dyDescent="0.15">
      <c r="B11" s="9" t="s">
        <v>5</v>
      </c>
      <c r="C11" s="22" t="s">
        <v>58</v>
      </c>
      <c r="D11" s="24">
        <f t="shared" ref="D11:I11" si="3">D9*2.3*1000</f>
        <v>1179.680585944604</v>
      </c>
      <c r="E11" s="24">
        <f t="shared" si="3"/>
        <v>1158.2451043081323</v>
      </c>
      <c r="F11" s="24">
        <f t="shared" si="3"/>
        <v>1137.2491539777013</v>
      </c>
      <c r="G11" s="24">
        <f t="shared" si="3"/>
        <v>1086.4166443940769</v>
      </c>
      <c r="H11" s="24">
        <f t="shared" si="3"/>
        <v>1022.1575046365081</v>
      </c>
      <c r="I11" s="24">
        <f t="shared" si="3"/>
        <v>1166.3012810828841</v>
      </c>
      <c r="J11" s="12" t="s">
        <v>59</v>
      </c>
      <c r="K11" s="22" t="s">
        <v>57</v>
      </c>
    </row>
    <row r="12" spans="1:15" x14ac:dyDescent="0.15">
      <c r="B12" s="9" t="s">
        <v>6</v>
      </c>
      <c r="C12" s="22" t="s">
        <v>60</v>
      </c>
      <c r="D12" s="24">
        <f>I23</f>
        <v>50.364999999999995</v>
      </c>
      <c r="E12" s="24">
        <f>I23</f>
        <v>50.364999999999995</v>
      </c>
      <c r="F12" s="24">
        <f>I23</f>
        <v>50.364999999999995</v>
      </c>
      <c r="G12" s="24">
        <f>I23</f>
        <v>50.364999999999995</v>
      </c>
      <c r="H12" s="24">
        <f>I23</f>
        <v>50.364999999999995</v>
      </c>
      <c r="I12" s="24">
        <f>I32</f>
        <v>51.708999999999996</v>
      </c>
      <c r="J12" s="9"/>
      <c r="K12" s="22" t="s">
        <v>57</v>
      </c>
    </row>
    <row r="13" spans="1:15" x14ac:dyDescent="0.15">
      <c r="B13" s="25" t="s">
        <v>7</v>
      </c>
      <c r="C13" s="26"/>
      <c r="D13" s="27">
        <f t="shared" ref="D13:I13" si="4">D11+D12+D10</f>
        <v>1259.245585944604</v>
      </c>
      <c r="E13" s="27">
        <f t="shared" si="4"/>
        <v>1249.7101043081323</v>
      </c>
      <c r="F13" s="27">
        <f t="shared" si="4"/>
        <v>1235.9141539777013</v>
      </c>
      <c r="G13" s="27">
        <f t="shared" si="4"/>
        <v>1203.8816443940768</v>
      </c>
      <c r="H13" s="27">
        <f t="shared" si="4"/>
        <v>1155.0225046365081</v>
      </c>
      <c r="I13" s="27">
        <f t="shared" si="4"/>
        <v>1327.0102810828841</v>
      </c>
      <c r="J13" s="28" t="s">
        <v>62</v>
      </c>
      <c r="K13" s="29" t="s">
        <v>57</v>
      </c>
    </row>
    <row r="14" spans="1:15" x14ac:dyDescent="0.15">
      <c r="D14" s="4"/>
      <c r="E14" s="4"/>
      <c r="F14" s="4"/>
      <c r="G14" s="4"/>
      <c r="H14" s="4"/>
      <c r="I14" s="4"/>
      <c r="J14" s="1"/>
      <c r="K14" s="1"/>
    </row>
    <row r="15" spans="1:15" x14ac:dyDescent="0.15">
      <c r="A15" s="76" t="s">
        <v>34</v>
      </c>
      <c r="B15" s="7" t="s">
        <v>28</v>
      </c>
      <c r="C15" s="7"/>
      <c r="D15" s="8">
        <v>9.6299999999999997E-2</v>
      </c>
    </row>
    <row r="16" spans="1:15" ht="13.5" customHeight="1" x14ac:dyDescent="0.15">
      <c r="A16" s="76"/>
      <c r="B16" s="7" t="s">
        <v>29</v>
      </c>
      <c r="C16" s="7"/>
      <c r="D16" s="8">
        <v>9.5000000000000001E-2</v>
      </c>
      <c r="E16" s="75" t="s">
        <v>31</v>
      </c>
      <c r="F16" s="75"/>
      <c r="G16" s="75"/>
      <c r="H16" s="75"/>
      <c r="I16" s="75"/>
      <c r="J16" s="75"/>
    </row>
    <row r="17" spans="1:11" x14ac:dyDescent="0.15">
      <c r="A17" s="78" t="s">
        <v>33</v>
      </c>
      <c r="B17" s="7" t="s">
        <v>28</v>
      </c>
      <c r="C17" s="7"/>
      <c r="D17" s="8">
        <v>0.1138</v>
      </c>
      <c r="E17" s="77"/>
      <c r="F17" s="77"/>
      <c r="G17" s="77"/>
      <c r="H17" s="77"/>
      <c r="I17" s="77"/>
      <c r="J17" s="77"/>
    </row>
    <row r="18" spans="1:11" ht="14.25" thickBot="1" x14ac:dyDescent="0.2">
      <c r="A18" s="78"/>
      <c r="B18" s="7" t="s">
        <v>29</v>
      </c>
      <c r="C18" s="7"/>
      <c r="D18" s="8">
        <v>0.1125</v>
      </c>
      <c r="E18" s="30" t="s">
        <v>11</v>
      </c>
      <c r="F18" s="30" t="s">
        <v>10</v>
      </c>
      <c r="G18" s="30" t="s">
        <v>15</v>
      </c>
      <c r="H18" s="31" t="s">
        <v>9</v>
      </c>
      <c r="I18" s="30" t="s">
        <v>12</v>
      </c>
      <c r="J18" s="31" t="s">
        <v>8</v>
      </c>
      <c r="K18" s="32"/>
    </row>
    <row r="19" spans="1:11" ht="14.25" thickTop="1" x14ac:dyDescent="0.15">
      <c r="D19" s="6"/>
      <c r="E19" s="33" t="s">
        <v>64</v>
      </c>
      <c r="F19" s="33">
        <v>2</v>
      </c>
      <c r="G19" s="34">
        <v>5.39</v>
      </c>
      <c r="H19" s="35">
        <v>1.56</v>
      </c>
      <c r="I19" s="33">
        <f>F19*H19*G19</f>
        <v>16.816800000000001</v>
      </c>
      <c r="J19" s="17"/>
      <c r="K19" s="21"/>
    </row>
    <row r="20" spans="1:11" x14ac:dyDescent="0.15">
      <c r="E20" s="11" t="s">
        <v>65</v>
      </c>
      <c r="F20" s="11">
        <v>4</v>
      </c>
      <c r="G20" s="36">
        <v>5.39</v>
      </c>
      <c r="H20" s="37">
        <v>0.995</v>
      </c>
      <c r="I20" s="11">
        <f>F20*H20*G20</f>
        <v>21.452199999999998</v>
      </c>
      <c r="J20" s="9"/>
      <c r="K20" s="10"/>
    </row>
    <row r="21" spans="1:11" x14ac:dyDescent="0.15">
      <c r="B21" s="1"/>
      <c r="E21" s="11" t="s">
        <v>66</v>
      </c>
      <c r="F21" s="11">
        <v>24</v>
      </c>
      <c r="G21" s="36">
        <v>0.63</v>
      </c>
      <c r="H21" s="37">
        <v>0.56000000000000005</v>
      </c>
      <c r="I21" s="23">
        <f>F21*H21*G21</f>
        <v>8.4672000000000001</v>
      </c>
      <c r="J21" s="9"/>
      <c r="K21" s="10"/>
    </row>
    <row r="22" spans="1:11" x14ac:dyDescent="0.15">
      <c r="E22" s="11" t="s">
        <v>66</v>
      </c>
      <c r="F22" s="11">
        <v>24</v>
      </c>
      <c r="G22" s="36">
        <v>0.27</v>
      </c>
      <c r="H22" s="37">
        <v>0.56000000000000005</v>
      </c>
      <c r="I22" s="23">
        <f>F22*H22*G22</f>
        <v>3.6288000000000005</v>
      </c>
      <c r="J22" s="9"/>
      <c r="K22" s="10"/>
    </row>
    <row r="23" spans="1:11" x14ac:dyDescent="0.15">
      <c r="E23" s="12" t="s">
        <v>13</v>
      </c>
      <c r="F23" s="38"/>
      <c r="G23" s="38"/>
      <c r="H23" s="10"/>
      <c r="I23" s="39">
        <f>I19+I20+I21+I22</f>
        <v>50.364999999999995</v>
      </c>
      <c r="J23" s="25"/>
      <c r="K23" s="26"/>
    </row>
    <row r="25" spans="1:11" x14ac:dyDescent="0.15">
      <c r="E25" s="75" t="s">
        <v>32</v>
      </c>
      <c r="F25" s="75"/>
      <c r="G25" s="75"/>
      <c r="H25" s="75"/>
      <c r="I25" s="75"/>
      <c r="J25" s="75"/>
    </row>
    <row r="26" spans="1:11" x14ac:dyDescent="0.15">
      <c r="E26" s="77"/>
      <c r="F26" s="77"/>
      <c r="G26" s="77"/>
      <c r="H26" s="77"/>
      <c r="I26" s="77"/>
      <c r="J26" s="77"/>
    </row>
    <row r="27" spans="1:11" ht="14.25" thickBot="1" x14ac:dyDescent="0.2">
      <c r="E27" s="30" t="s">
        <v>11</v>
      </c>
      <c r="F27" s="30" t="s">
        <v>10</v>
      </c>
      <c r="G27" s="30" t="s">
        <v>15</v>
      </c>
      <c r="H27" s="31" t="s">
        <v>9</v>
      </c>
      <c r="I27" s="30" t="s">
        <v>12</v>
      </c>
      <c r="J27" s="31" t="s">
        <v>8</v>
      </c>
      <c r="K27" s="32"/>
    </row>
    <row r="28" spans="1:11" ht="14.25" thickTop="1" x14ac:dyDescent="0.15">
      <c r="E28" s="33" t="s">
        <v>64</v>
      </c>
      <c r="F28" s="33">
        <v>2</v>
      </c>
      <c r="G28" s="34">
        <v>5.39</v>
      </c>
      <c r="H28" s="35">
        <v>1.56</v>
      </c>
      <c r="I28" s="33">
        <f>F28*H28*G28</f>
        <v>16.816800000000001</v>
      </c>
      <c r="J28" s="17"/>
      <c r="K28" s="21"/>
    </row>
    <row r="29" spans="1:11" x14ac:dyDescent="0.15">
      <c r="E29" s="11" t="s">
        <v>65</v>
      </c>
      <c r="F29" s="11">
        <v>4</v>
      </c>
      <c r="G29" s="36">
        <v>5.39</v>
      </c>
      <c r="H29" s="37">
        <v>0.995</v>
      </c>
      <c r="I29" s="11">
        <f>F29*H29*G29</f>
        <v>21.452199999999998</v>
      </c>
      <c r="J29" s="9"/>
      <c r="K29" s="10"/>
    </row>
    <row r="30" spans="1:11" x14ac:dyDescent="0.15">
      <c r="E30" s="11" t="s">
        <v>66</v>
      </c>
      <c r="F30" s="11">
        <v>24</v>
      </c>
      <c r="G30" s="36">
        <v>0.73</v>
      </c>
      <c r="H30" s="37">
        <v>0.56000000000000005</v>
      </c>
      <c r="I30" s="23">
        <f>F30*H30*G30</f>
        <v>9.8112000000000013</v>
      </c>
      <c r="J30" s="9"/>
      <c r="K30" s="10"/>
    </row>
    <row r="31" spans="1:11" x14ac:dyDescent="0.15">
      <c r="E31" s="11" t="s">
        <v>66</v>
      </c>
      <c r="F31" s="11">
        <v>24</v>
      </c>
      <c r="G31" s="36">
        <v>0.27</v>
      </c>
      <c r="H31" s="37">
        <v>0.56000000000000005</v>
      </c>
      <c r="I31" s="23">
        <f>F31*H31*G31</f>
        <v>3.6288000000000005</v>
      </c>
      <c r="J31" s="9"/>
      <c r="K31" s="10"/>
    </row>
    <row r="32" spans="1:11" x14ac:dyDescent="0.15">
      <c r="E32" s="12" t="s">
        <v>13</v>
      </c>
      <c r="F32" s="38"/>
      <c r="G32" s="38"/>
      <c r="H32" s="10"/>
      <c r="I32" s="39">
        <f>I28+I29+I30+I31</f>
        <v>51.708999999999996</v>
      </c>
      <c r="J32" s="25"/>
      <c r="K32" s="26"/>
    </row>
    <row r="34" spans="2:15" x14ac:dyDescent="0.15">
      <c r="J34" s="79" t="s">
        <v>16</v>
      </c>
      <c r="K34" s="79"/>
      <c r="L34" s="79"/>
    </row>
    <row r="35" spans="2:15" x14ac:dyDescent="0.15">
      <c r="J35" s="79"/>
      <c r="K35" s="79"/>
      <c r="L35" s="79"/>
    </row>
    <row r="37" spans="2:15" ht="18.75" customHeight="1" x14ac:dyDescent="0.15">
      <c r="B37" s="75" t="s">
        <v>30</v>
      </c>
      <c r="C37" s="75"/>
      <c r="D37" s="75"/>
      <c r="E37" s="75"/>
      <c r="F37" s="75"/>
      <c r="G37" s="75"/>
      <c r="H37" s="75"/>
      <c r="I37" s="75"/>
      <c r="J37" s="75"/>
      <c r="K37" s="75"/>
      <c r="L37" s="3"/>
      <c r="M37" s="3"/>
      <c r="N37" s="3"/>
      <c r="O37" s="3"/>
    </row>
    <row r="38" spans="2:15" ht="18.7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</row>
    <row r="39" spans="2:15" x14ac:dyDescent="0.15">
      <c r="B39" s="9"/>
      <c r="C39" s="10"/>
      <c r="D39" s="11" t="s">
        <v>67</v>
      </c>
      <c r="E39" s="11" t="s">
        <v>68</v>
      </c>
      <c r="F39" s="11" t="s">
        <v>69</v>
      </c>
      <c r="G39" s="11" t="s">
        <v>70</v>
      </c>
      <c r="H39" s="11" t="s">
        <v>71</v>
      </c>
      <c r="I39" s="11" t="s">
        <v>36</v>
      </c>
      <c r="J39" s="12" t="s">
        <v>8</v>
      </c>
      <c r="K39" s="10"/>
      <c r="M39" s="11" t="s">
        <v>71</v>
      </c>
    </row>
    <row r="40" spans="2:15" ht="14.25" thickBot="1" x14ac:dyDescent="0.2">
      <c r="B40" s="13" t="s">
        <v>17</v>
      </c>
      <c r="C40" s="14"/>
      <c r="D40" s="40">
        <v>60</v>
      </c>
      <c r="E40" s="40">
        <v>76</v>
      </c>
      <c r="F40" s="40">
        <v>89</v>
      </c>
      <c r="G40" s="40">
        <v>114</v>
      </c>
      <c r="H40" s="40">
        <v>140</v>
      </c>
      <c r="I40" s="40">
        <v>165</v>
      </c>
      <c r="J40" s="16"/>
      <c r="K40" s="14"/>
      <c r="M40" s="40">
        <v>165</v>
      </c>
    </row>
    <row r="41" spans="2:15" ht="14.25" thickTop="1" x14ac:dyDescent="0.15">
      <c r="B41" s="17" t="s">
        <v>0</v>
      </c>
      <c r="C41" s="18" t="s">
        <v>44</v>
      </c>
      <c r="D41" s="19">
        <v>9.6250000000000002E-2</v>
      </c>
      <c r="E41" s="19">
        <v>9.6250000000000002E-2</v>
      </c>
      <c r="F41" s="19">
        <v>9.6250000000000002E-2</v>
      </c>
      <c r="G41" s="19">
        <v>9.6250000000000002E-2</v>
      </c>
      <c r="H41" s="19">
        <v>9.6250000000000002E-2</v>
      </c>
      <c r="I41" s="19">
        <v>0.1138</v>
      </c>
      <c r="J41" s="20" t="s">
        <v>45</v>
      </c>
      <c r="K41" s="21" t="s">
        <v>46</v>
      </c>
      <c r="M41" s="19">
        <v>0.1138</v>
      </c>
    </row>
    <row r="42" spans="2:15" x14ac:dyDescent="0.15">
      <c r="B42" s="9" t="s">
        <v>1</v>
      </c>
      <c r="C42" s="22" t="s">
        <v>47</v>
      </c>
      <c r="D42" s="23">
        <f t="shared" ref="D42:I42" si="5">(PI()*(D40/1000)^2)/4</f>
        <v>2.8274333882308137E-3</v>
      </c>
      <c r="E42" s="23">
        <f t="shared" si="5"/>
        <v>4.5364597917836608E-3</v>
      </c>
      <c r="F42" s="23">
        <f t="shared" si="5"/>
        <v>6.221138852271187E-3</v>
      </c>
      <c r="G42" s="23">
        <f t="shared" si="5"/>
        <v>1.0207034531513238E-2</v>
      </c>
      <c r="H42" s="23">
        <f t="shared" si="5"/>
        <v>1.5393804002589988E-2</v>
      </c>
      <c r="I42" s="23">
        <f t="shared" si="5"/>
        <v>2.1382464998495533E-2</v>
      </c>
      <c r="J42" s="12" t="s">
        <v>48</v>
      </c>
      <c r="K42" s="10" t="s">
        <v>46</v>
      </c>
      <c r="M42" s="23">
        <v>1.54E-2</v>
      </c>
    </row>
    <row r="43" spans="2:15" x14ac:dyDescent="0.15">
      <c r="B43" s="9" t="s">
        <v>2</v>
      </c>
      <c r="C43" s="22" t="s">
        <v>50</v>
      </c>
      <c r="D43" s="23">
        <f t="shared" ref="D43:I43" si="6">D41-D42</f>
        <v>9.3422566611769189E-2</v>
      </c>
      <c r="E43" s="23">
        <f t="shared" si="6"/>
        <v>9.1713540208216343E-2</v>
      </c>
      <c r="F43" s="23">
        <f t="shared" si="6"/>
        <v>9.0028861147728817E-2</v>
      </c>
      <c r="G43" s="23">
        <f t="shared" si="6"/>
        <v>8.6042965468486762E-2</v>
      </c>
      <c r="H43" s="23">
        <f t="shared" si="6"/>
        <v>8.0856195997410008E-2</v>
      </c>
      <c r="I43" s="23">
        <f t="shared" si="6"/>
        <v>9.2417535001504458E-2</v>
      </c>
      <c r="J43" s="12" t="s">
        <v>51</v>
      </c>
      <c r="K43" s="10" t="s">
        <v>46</v>
      </c>
      <c r="M43" s="23">
        <f>M41-M42</f>
        <v>9.8400000000000001E-2</v>
      </c>
    </row>
    <row r="44" spans="2:15" x14ac:dyDescent="0.15">
      <c r="B44" s="9" t="s">
        <v>3</v>
      </c>
      <c r="C44" s="22" t="s">
        <v>53</v>
      </c>
      <c r="D44" s="23">
        <f t="shared" ref="D44:I44" si="7">D43*5.49</f>
        <v>0.5128898906986129</v>
      </c>
      <c r="E44" s="23">
        <f t="shared" si="7"/>
        <v>0.5035073357431078</v>
      </c>
      <c r="F44" s="23">
        <f t="shared" si="7"/>
        <v>0.49425844770103122</v>
      </c>
      <c r="G44" s="23">
        <f t="shared" si="7"/>
        <v>0.47237588042199236</v>
      </c>
      <c r="H44" s="23">
        <f t="shared" si="7"/>
        <v>0.44390051602578096</v>
      </c>
      <c r="I44" s="23">
        <f t="shared" si="7"/>
        <v>0.50737226715825945</v>
      </c>
      <c r="J44" s="12" t="s">
        <v>54</v>
      </c>
      <c r="K44" s="10" t="s">
        <v>55</v>
      </c>
      <c r="M44" s="23">
        <f>M43*5.49</f>
        <v>0.54021600000000003</v>
      </c>
    </row>
    <row r="45" spans="2:15" x14ac:dyDescent="0.15">
      <c r="B45" s="9" t="s">
        <v>4</v>
      </c>
      <c r="C45" s="22" t="s">
        <v>56</v>
      </c>
      <c r="D45" s="36">
        <v>6.21</v>
      </c>
      <c r="E45" s="36">
        <v>7.96</v>
      </c>
      <c r="F45" s="36">
        <v>12.252000000000001</v>
      </c>
      <c r="G45" s="36">
        <v>18.986000000000001</v>
      </c>
      <c r="H45" s="36">
        <v>24.821000000000002</v>
      </c>
      <c r="I45" s="36">
        <v>37.417999999999999</v>
      </c>
      <c r="J45" s="9"/>
      <c r="K45" s="22" t="s">
        <v>57</v>
      </c>
      <c r="M45" s="36">
        <v>37.417999999999999</v>
      </c>
    </row>
    <row r="46" spans="2:15" x14ac:dyDescent="0.15">
      <c r="B46" s="9" t="s">
        <v>5</v>
      </c>
      <c r="C46" s="22" t="s">
        <v>58</v>
      </c>
      <c r="D46" s="24">
        <f t="shared" ref="D46:I46" si="8">D44*2.3*1000</f>
        <v>1179.6467486068095</v>
      </c>
      <c r="E46" s="24">
        <f t="shared" si="8"/>
        <v>1158.0668722091477</v>
      </c>
      <c r="F46" s="24">
        <f t="shared" si="8"/>
        <v>1136.7944297123718</v>
      </c>
      <c r="G46" s="24">
        <f t="shared" si="8"/>
        <v>1086.4645249705825</v>
      </c>
      <c r="H46" s="24">
        <f t="shared" si="8"/>
        <v>1020.9711868592962</v>
      </c>
      <c r="I46" s="24">
        <f t="shared" si="8"/>
        <v>1166.9562144639967</v>
      </c>
      <c r="J46" s="12" t="s">
        <v>59</v>
      </c>
      <c r="K46" s="22" t="s">
        <v>57</v>
      </c>
      <c r="M46" s="24">
        <f>M44*2.3*1000</f>
        <v>1242.4968000000001</v>
      </c>
    </row>
    <row r="47" spans="2:15" x14ac:dyDescent="0.15">
      <c r="B47" s="9" t="s">
        <v>6</v>
      </c>
      <c r="C47" s="22" t="s">
        <v>60</v>
      </c>
      <c r="D47" s="23">
        <f>I58</f>
        <v>50.096199999999996</v>
      </c>
      <c r="E47" s="23">
        <f>I58</f>
        <v>50.096199999999996</v>
      </c>
      <c r="F47" s="23">
        <f>I58</f>
        <v>50.096199999999996</v>
      </c>
      <c r="G47" s="23">
        <f>I58</f>
        <v>50.096199999999996</v>
      </c>
      <c r="H47" s="23">
        <f>I58</f>
        <v>50.096199999999996</v>
      </c>
      <c r="I47" s="23">
        <f>I67</f>
        <v>51.440199999999997</v>
      </c>
      <c r="J47" s="9"/>
      <c r="K47" s="22" t="s">
        <v>57</v>
      </c>
      <c r="M47" s="23">
        <f>I67</f>
        <v>51.440199999999997</v>
      </c>
    </row>
    <row r="48" spans="2:15" x14ac:dyDescent="0.15">
      <c r="B48" s="25" t="s">
        <v>7</v>
      </c>
      <c r="C48" s="26"/>
      <c r="D48" s="72">
        <f t="shared" ref="D48:I48" si="9">D46+D47+D45</f>
        <v>1235.9529486068095</v>
      </c>
      <c r="E48" s="72">
        <f t="shared" si="9"/>
        <v>1216.1230722091477</v>
      </c>
      <c r="F48" s="72">
        <f>F46+F47+F45</f>
        <v>1199.1426297123717</v>
      </c>
      <c r="G48" s="72">
        <f t="shared" si="9"/>
        <v>1155.5467249705825</v>
      </c>
      <c r="H48" s="72">
        <f t="shared" si="9"/>
        <v>1095.8883868592961</v>
      </c>
      <c r="I48" s="72">
        <f t="shared" si="9"/>
        <v>1255.8144144639966</v>
      </c>
      <c r="J48" s="28" t="s">
        <v>62</v>
      </c>
      <c r="K48" s="29" t="s">
        <v>57</v>
      </c>
      <c r="M48" s="72">
        <f>M46+M47+M45</f>
        <v>1331.355</v>
      </c>
    </row>
    <row r="49" spans="1:11" x14ac:dyDescent="0.15">
      <c r="D49" s="4"/>
      <c r="E49" s="4"/>
      <c r="F49" s="4"/>
      <c r="G49" s="4"/>
      <c r="H49" s="4"/>
      <c r="I49" s="4"/>
      <c r="J49" s="1"/>
      <c r="K49" s="1"/>
    </row>
    <row r="50" spans="1:11" x14ac:dyDescent="0.15">
      <c r="A50" s="76" t="s">
        <v>35</v>
      </c>
      <c r="B50" s="7" t="s">
        <v>28</v>
      </c>
      <c r="C50" s="7"/>
      <c r="D50" s="8">
        <v>9.6299999999999997E-2</v>
      </c>
    </row>
    <row r="51" spans="1:11" ht="13.5" customHeight="1" x14ac:dyDescent="0.15">
      <c r="A51" s="76"/>
      <c r="B51" s="7" t="s">
        <v>29</v>
      </c>
      <c r="C51" s="7"/>
      <c r="D51" s="8">
        <v>9.5000000000000001E-2</v>
      </c>
      <c r="E51" s="75" t="s">
        <v>37</v>
      </c>
      <c r="F51" s="75"/>
      <c r="G51" s="75"/>
      <c r="H51" s="75"/>
      <c r="I51" s="75"/>
      <c r="J51" s="75"/>
    </row>
    <row r="52" spans="1:11" x14ac:dyDescent="0.15">
      <c r="A52" s="78" t="s">
        <v>36</v>
      </c>
      <c r="B52" s="7" t="s">
        <v>28</v>
      </c>
      <c r="C52" s="7"/>
      <c r="D52" s="8">
        <v>0.1138</v>
      </c>
      <c r="E52" s="77"/>
      <c r="F52" s="77"/>
      <c r="G52" s="77"/>
      <c r="H52" s="77"/>
      <c r="I52" s="77"/>
      <c r="J52" s="77"/>
    </row>
    <row r="53" spans="1:11" ht="14.25" thickBot="1" x14ac:dyDescent="0.2">
      <c r="A53" s="78"/>
      <c r="B53" s="7" t="s">
        <v>29</v>
      </c>
      <c r="C53" s="7"/>
      <c r="D53" s="8">
        <v>0.1125</v>
      </c>
      <c r="E53" s="30" t="s">
        <v>11</v>
      </c>
      <c r="F53" s="30" t="s">
        <v>10</v>
      </c>
      <c r="G53" s="30" t="s">
        <v>15</v>
      </c>
      <c r="H53" s="31" t="s">
        <v>9</v>
      </c>
      <c r="I53" s="30" t="s">
        <v>12</v>
      </c>
      <c r="J53" s="31" t="s">
        <v>8</v>
      </c>
      <c r="K53" s="32"/>
    </row>
    <row r="54" spans="1:11" ht="14.25" thickTop="1" x14ac:dyDescent="0.15">
      <c r="E54" s="33" t="s">
        <v>64</v>
      </c>
      <c r="F54" s="33">
        <v>2</v>
      </c>
      <c r="G54" s="34">
        <v>5.39</v>
      </c>
      <c r="H54" s="35">
        <v>1.56</v>
      </c>
      <c r="I54" s="33">
        <f>F54*H54*G54</f>
        <v>16.816800000000001</v>
      </c>
      <c r="J54" s="17"/>
      <c r="K54" s="21"/>
    </row>
    <row r="55" spans="1:11" x14ac:dyDescent="0.15">
      <c r="E55" s="11" t="s">
        <v>65</v>
      </c>
      <c r="F55" s="11">
        <v>4</v>
      </c>
      <c r="G55" s="36">
        <v>5.39</v>
      </c>
      <c r="H55" s="37">
        <v>0.995</v>
      </c>
      <c r="I55" s="11">
        <f>F55*H55*G55</f>
        <v>21.452199999999998</v>
      </c>
      <c r="J55" s="9"/>
      <c r="K55" s="10"/>
    </row>
    <row r="56" spans="1:11" x14ac:dyDescent="0.15">
      <c r="B56" s="1"/>
      <c r="E56" s="11" t="s">
        <v>66</v>
      </c>
      <c r="F56" s="11">
        <v>24</v>
      </c>
      <c r="G56" s="36">
        <v>0.63</v>
      </c>
      <c r="H56" s="37">
        <v>0.56000000000000005</v>
      </c>
      <c r="I56" s="23">
        <f>F56*H56*G56</f>
        <v>8.4672000000000001</v>
      </c>
      <c r="J56" s="9"/>
      <c r="K56" s="10"/>
    </row>
    <row r="57" spans="1:11" x14ac:dyDescent="0.15">
      <c r="E57" s="11" t="s">
        <v>66</v>
      </c>
      <c r="F57" s="11">
        <v>24</v>
      </c>
      <c r="G57" s="36">
        <v>0.25</v>
      </c>
      <c r="H57" s="37">
        <v>0.56000000000000005</v>
      </c>
      <c r="I57" s="23">
        <f>F57*H57*G57</f>
        <v>3.3600000000000003</v>
      </c>
      <c r="J57" s="9"/>
      <c r="K57" s="10"/>
    </row>
    <row r="58" spans="1:11" x14ac:dyDescent="0.15">
      <c r="E58" s="12" t="s">
        <v>13</v>
      </c>
      <c r="F58" s="38"/>
      <c r="G58" s="38"/>
      <c r="H58" s="10"/>
      <c r="I58" s="39">
        <f>I54+I55+I56+I57</f>
        <v>50.096199999999996</v>
      </c>
      <c r="J58" s="25"/>
      <c r="K58" s="26"/>
    </row>
    <row r="60" spans="1:11" x14ac:dyDescent="0.15">
      <c r="E60" s="75" t="s">
        <v>38</v>
      </c>
      <c r="F60" s="75"/>
      <c r="G60" s="75"/>
      <c r="H60" s="75"/>
      <c r="I60" s="75"/>
      <c r="J60" s="75"/>
    </row>
    <row r="61" spans="1:11" x14ac:dyDescent="0.15">
      <c r="E61" s="77"/>
      <c r="F61" s="77"/>
      <c r="G61" s="77"/>
      <c r="H61" s="77"/>
      <c r="I61" s="77"/>
      <c r="J61" s="77"/>
    </row>
    <row r="62" spans="1:11" ht="14.25" thickBot="1" x14ac:dyDescent="0.2">
      <c r="E62" s="30" t="s">
        <v>11</v>
      </c>
      <c r="F62" s="30" t="s">
        <v>10</v>
      </c>
      <c r="G62" s="30" t="s">
        <v>15</v>
      </c>
      <c r="H62" s="31" t="s">
        <v>9</v>
      </c>
      <c r="I62" s="30" t="s">
        <v>12</v>
      </c>
      <c r="J62" s="31" t="s">
        <v>8</v>
      </c>
      <c r="K62" s="32"/>
    </row>
    <row r="63" spans="1:11" ht="14.25" thickTop="1" x14ac:dyDescent="0.15">
      <c r="E63" s="33" t="s">
        <v>64</v>
      </c>
      <c r="F63" s="33">
        <v>2</v>
      </c>
      <c r="G63" s="34">
        <v>5.39</v>
      </c>
      <c r="H63" s="35">
        <v>1.56</v>
      </c>
      <c r="I63" s="33">
        <f>F63*H63*G63</f>
        <v>16.816800000000001</v>
      </c>
      <c r="J63" s="17"/>
      <c r="K63" s="21"/>
    </row>
    <row r="64" spans="1:11" x14ac:dyDescent="0.15">
      <c r="E64" s="11" t="s">
        <v>65</v>
      </c>
      <c r="F64" s="11">
        <v>4</v>
      </c>
      <c r="G64" s="36">
        <v>5.39</v>
      </c>
      <c r="H64" s="37">
        <v>0.995</v>
      </c>
      <c r="I64" s="11">
        <f>F64*H64*G64</f>
        <v>21.452199999999998</v>
      </c>
      <c r="J64" s="9"/>
      <c r="K64" s="10"/>
    </row>
    <row r="65" spans="2:12" x14ac:dyDescent="0.15">
      <c r="E65" s="11" t="s">
        <v>66</v>
      </c>
      <c r="F65" s="11">
        <v>24</v>
      </c>
      <c r="G65" s="36">
        <v>0.73</v>
      </c>
      <c r="H65" s="37">
        <v>0.56000000000000005</v>
      </c>
      <c r="I65" s="23">
        <f>F65*H65*G65</f>
        <v>9.8112000000000013</v>
      </c>
      <c r="J65" s="9"/>
      <c r="K65" s="10"/>
    </row>
    <row r="66" spans="2:12" x14ac:dyDescent="0.15">
      <c r="E66" s="11" t="s">
        <v>66</v>
      </c>
      <c r="F66" s="11">
        <v>24</v>
      </c>
      <c r="G66" s="36">
        <v>0.25</v>
      </c>
      <c r="H66" s="37">
        <v>0.56000000000000005</v>
      </c>
      <c r="I66" s="23">
        <f>F66*H66*G66</f>
        <v>3.3600000000000003</v>
      </c>
      <c r="J66" s="9"/>
      <c r="K66" s="10"/>
    </row>
    <row r="67" spans="2:12" x14ac:dyDescent="0.15">
      <c r="E67" s="12" t="s">
        <v>13</v>
      </c>
      <c r="F67" s="38"/>
      <c r="G67" s="38"/>
      <c r="H67" s="10"/>
      <c r="I67" s="39">
        <f>I63+I64+I65+I66</f>
        <v>51.440199999999997</v>
      </c>
      <c r="J67" s="25"/>
      <c r="K67" s="26"/>
    </row>
    <row r="68" spans="2:12" x14ac:dyDescent="0.15">
      <c r="J68" s="79" t="s">
        <v>16</v>
      </c>
      <c r="K68" s="79"/>
      <c r="L68" s="79"/>
    </row>
    <row r="69" spans="2:12" x14ac:dyDescent="0.15">
      <c r="J69" s="79"/>
      <c r="K69" s="79"/>
      <c r="L69" s="79"/>
    </row>
    <row r="70" spans="2:12" x14ac:dyDescent="0.15">
      <c r="D70" s="11" t="s">
        <v>67</v>
      </c>
      <c r="E70" s="11" t="s">
        <v>68</v>
      </c>
      <c r="F70" s="11" t="s">
        <v>69</v>
      </c>
      <c r="G70" s="11" t="s">
        <v>70</v>
      </c>
      <c r="H70" s="11" t="s">
        <v>71</v>
      </c>
      <c r="I70" s="11" t="s">
        <v>184</v>
      </c>
      <c r="J70" s="1">
        <v>150</v>
      </c>
    </row>
    <row r="71" spans="2:12" x14ac:dyDescent="0.15">
      <c r="D71" s="1">
        <v>1236</v>
      </c>
      <c r="E71" s="1">
        <v>1216</v>
      </c>
      <c r="F71" s="1">
        <v>1199</v>
      </c>
      <c r="G71" s="1">
        <v>1156</v>
      </c>
      <c r="H71" s="1">
        <v>1096</v>
      </c>
      <c r="I71" s="1">
        <v>1331</v>
      </c>
      <c r="J71" s="1">
        <v>1256</v>
      </c>
    </row>
    <row r="73" spans="2:12" x14ac:dyDescent="0.15">
      <c r="D73" s="70">
        <v>0.35</v>
      </c>
      <c r="E73" s="70">
        <v>0.35</v>
      </c>
      <c r="F73" s="70">
        <v>0.35</v>
      </c>
      <c r="G73" s="70">
        <v>0.35</v>
      </c>
      <c r="H73" s="70">
        <v>0.35</v>
      </c>
      <c r="I73" s="70">
        <v>0.35</v>
      </c>
      <c r="J73" s="70">
        <v>0.35</v>
      </c>
    </row>
    <row r="74" spans="2:12" x14ac:dyDescent="0.15">
      <c r="D74" s="73">
        <f t="shared" ref="D74:J74" si="10">D71/5.49*D73</f>
        <v>78.797814207650276</v>
      </c>
      <c r="E74" s="73">
        <f t="shared" si="10"/>
        <v>77.522768670309645</v>
      </c>
      <c r="F74" s="73">
        <f t="shared" si="10"/>
        <v>76.438979963570119</v>
      </c>
      <c r="G74" s="73">
        <f t="shared" si="10"/>
        <v>73.69763205828778</v>
      </c>
      <c r="H74" s="73">
        <f t="shared" si="10"/>
        <v>69.87249544626593</v>
      </c>
      <c r="I74" s="73">
        <f t="shared" si="10"/>
        <v>84.854280510018199</v>
      </c>
      <c r="J74" s="73">
        <f t="shared" si="10"/>
        <v>80.072859744990879</v>
      </c>
    </row>
    <row r="76" spans="2:12" x14ac:dyDescent="0.15">
      <c r="D76" s="70">
        <f t="shared" ref="D76:J76" si="11">5.49-0.35</f>
        <v>5.1400000000000006</v>
      </c>
      <c r="E76" s="70">
        <f t="shared" si="11"/>
        <v>5.1400000000000006</v>
      </c>
      <c r="F76" s="70">
        <f t="shared" si="11"/>
        <v>5.1400000000000006</v>
      </c>
      <c r="G76" s="70">
        <f t="shared" si="11"/>
        <v>5.1400000000000006</v>
      </c>
      <c r="H76" s="70">
        <f t="shared" si="11"/>
        <v>5.1400000000000006</v>
      </c>
      <c r="I76" s="70">
        <f t="shared" si="11"/>
        <v>5.1400000000000006</v>
      </c>
      <c r="J76" s="70">
        <f t="shared" si="11"/>
        <v>5.1400000000000006</v>
      </c>
    </row>
    <row r="77" spans="2:12" x14ac:dyDescent="0.15">
      <c r="D77" s="73">
        <f t="shared" ref="D77:J77" si="12">D71/5.49*D76</f>
        <v>1157.2021857923498</v>
      </c>
      <c r="E77" s="73">
        <f t="shared" si="12"/>
        <v>1138.4772313296905</v>
      </c>
      <c r="F77" s="73">
        <f t="shared" si="12"/>
        <v>1122.5610200364299</v>
      </c>
      <c r="G77" s="73">
        <f t="shared" si="12"/>
        <v>1082.3023679417122</v>
      </c>
      <c r="H77" s="73">
        <f t="shared" si="12"/>
        <v>1026.1275045537341</v>
      </c>
      <c r="I77" s="73">
        <f t="shared" si="12"/>
        <v>1246.1457194899817</v>
      </c>
      <c r="J77" s="73">
        <f t="shared" si="12"/>
        <v>1175.9271402550091</v>
      </c>
    </row>
    <row r="78" spans="2:12" x14ac:dyDescent="0.15">
      <c r="D78" s="69"/>
    </row>
    <row r="79" spans="2:12" x14ac:dyDescent="0.15">
      <c r="E79" s="70" t="s">
        <v>178</v>
      </c>
      <c r="F79" s="70" t="s">
        <v>179</v>
      </c>
      <c r="G79" s="70" t="s">
        <v>180</v>
      </c>
      <c r="H79" s="70" t="s">
        <v>181</v>
      </c>
      <c r="I79" s="70" t="s">
        <v>185</v>
      </c>
      <c r="J79" s="70"/>
    </row>
    <row r="80" spans="2:12" x14ac:dyDescent="0.15">
      <c r="B80" s="80" t="s">
        <v>182</v>
      </c>
      <c r="E80" s="71">
        <f>D74</f>
        <v>78.797814207650276</v>
      </c>
      <c r="F80" s="71">
        <f>E74</f>
        <v>77.522768670309645</v>
      </c>
      <c r="G80" s="71">
        <f>F74</f>
        <v>76.438979963570119</v>
      </c>
      <c r="H80" s="71">
        <f>G74</f>
        <v>73.69763205828778</v>
      </c>
      <c r="I80" s="71">
        <f>I74</f>
        <v>84.854280510018199</v>
      </c>
      <c r="J80" s="71"/>
    </row>
    <row r="81" spans="2:10" x14ac:dyDescent="0.15">
      <c r="B81" s="80"/>
      <c r="E81" s="71">
        <f>E77</f>
        <v>1138.4772313296905</v>
      </c>
      <c r="F81" s="71">
        <f>F77</f>
        <v>1122.5610200364299</v>
      </c>
      <c r="G81" s="71">
        <f>G77</f>
        <v>1082.3023679417122</v>
      </c>
      <c r="H81" s="71">
        <f>H77</f>
        <v>1026.1275045537341</v>
      </c>
      <c r="I81" s="71">
        <f>J77</f>
        <v>1175.9271402550091</v>
      </c>
      <c r="J81" s="71"/>
    </row>
    <row r="82" spans="2:10" x14ac:dyDescent="0.15">
      <c r="B82" s="80"/>
      <c r="E82" s="71">
        <f>E80+E81</f>
        <v>1217.2750455373407</v>
      </c>
      <c r="F82" s="71">
        <f>F80+F81</f>
        <v>1200.0837887067396</v>
      </c>
      <c r="G82" s="71">
        <f>G80+G81</f>
        <v>1158.7413479052823</v>
      </c>
      <c r="H82" s="71">
        <f>H80+H81</f>
        <v>1099.8251366120219</v>
      </c>
      <c r="I82" s="71">
        <f>I80+I81</f>
        <v>1260.7814207650274</v>
      </c>
      <c r="J82" s="71"/>
    </row>
    <row r="84" spans="2:10" x14ac:dyDescent="0.15">
      <c r="B84" s="80" t="s">
        <v>183</v>
      </c>
      <c r="E84" s="71">
        <f>E74</f>
        <v>77.522768670309645</v>
      </c>
      <c r="F84" s="71">
        <f>F74</f>
        <v>76.438979963570119</v>
      </c>
      <c r="G84" s="71">
        <f>G74</f>
        <v>73.69763205828778</v>
      </c>
      <c r="H84" s="71">
        <f>H74</f>
        <v>69.87249544626593</v>
      </c>
      <c r="I84" s="71">
        <f>I77</f>
        <v>1246.1457194899817</v>
      </c>
      <c r="J84" s="71"/>
    </row>
    <row r="85" spans="2:10" x14ac:dyDescent="0.15">
      <c r="B85" s="80"/>
      <c r="E85" s="71">
        <f>D77</f>
        <v>1157.2021857923498</v>
      </c>
      <c r="F85" s="71">
        <f>E77</f>
        <v>1138.4772313296905</v>
      </c>
      <c r="G85" s="71">
        <f>F77</f>
        <v>1122.5610200364299</v>
      </c>
      <c r="H85" s="71">
        <f>G77</f>
        <v>1082.3023679417122</v>
      </c>
      <c r="I85" s="71">
        <f>J74</f>
        <v>80.072859744990879</v>
      </c>
      <c r="J85" s="71"/>
    </row>
    <row r="86" spans="2:10" x14ac:dyDescent="0.15">
      <c r="B86" s="80"/>
      <c r="E86" s="71">
        <f>SUM(E84:E85)</f>
        <v>1234.7249544626595</v>
      </c>
      <c r="F86" s="71">
        <f>SUM(F84:F85)</f>
        <v>1214.9162112932606</v>
      </c>
      <c r="G86" s="71">
        <f>SUM(G84:G85)</f>
        <v>1196.2586520947177</v>
      </c>
      <c r="H86" s="71">
        <f>SUM(H84:H85)</f>
        <v>1152.1748633879781</v>
      </c>
      <c r="I86" s="71">
        <f>SUM(I84:I85)</f>
        <v>1326.2185792349726</v>
      </c>
      <c r="J86" s="71"/>
    </row>
  </sheetData>
  <mergeCells count="14">
    <mergeCell ref="B80:B82"/>
    <mergeCell ref="B84:B86"/>
    <mergeCell ref="B37:K37"/>
    <mergeCell ref="A50:A51"/>
    <mergeCell ref="E51:J52"/>
    <mergeCell ref="A52:A53"/>
    <mergeCell ref="E60:J61"/>
    <mergeCell ref="J68:L69"/>
    <mergeCell ref="B2:K2"/>
    <mergeCell ref="A15:A16"/>
    <mergeCell ref="E16:J17"/>
    <mergeCell ref="A17:A18"/>
    <mergeCell ref="E25:J26"/>
    <mergeCell ref="J34:L3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topLeftCell="A40" workbookViewId="0">
      <selection activeCell="D81" sqref="D81"/>
    </sheetView>
  </sheetViews>
  <sheetFormatPr defaultRowHeight="13.5" x14ac:dyDescent="0.15"/>
  <cols>
    <col min="2" max="2" width="15.625" customWidth="1"/>
    <col min="3" max="3" width="2.125" customWidth="1"/>
    <col min="4" max="9" width="11.25" customWidth="1"/>
    <col min="10" max="10" width="17.625" customWidth="1"/>
    <col min="11" max="11" width="4.375" customWidth="1"/>
  </cols>
  <sheetData>
    <row r="2" spans="1:15" ht="18.75" customHeight="1" x14ac:dyDescent="0.15">
      <c r="B2" s="75" t="s">
        <v>25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  <c r="N2" s="3"/>
      <c r="O2" s="3"/>
    </row>
    <row r="3" spans="1:15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</row>
    <row r="4" spans="1:15" x14ac:dyDescent="0.15">
      <c r="B4" s="9"/>
      <c r="C4" s="10"/>
      <c r="D4" s="11" t="s">
        <v>153</v>
      </c>
      <c r="E4" s="11" t="s">
        <v>154</v>
      </c>
      <c r="F4" s="11"/>
      <c r="G4" s="11"/>
      <c r="H4" s="11"/>
      <c r="I4" s="11"/>
      <c r="J4" s="12" t="s">
        <v>8</v>
      </c>
      <c r="K4" s="10"/>
    </row>
    <row r="5" spans="1:15" ht="14.25" thickBot="1" x14ac:dyDescent="0.2">
      <c r="B5" s="13" t="s">
        <v>17</v>
      </c>
      <c r="C5" s="14"/>
      <c r="D5" s="15">
        <v>216.3</v>
      </c>
      <c r="E5" s="15">
        <v>267.39999999999998</v>
      </c>
      <c r="F5" s="15"/>
      <c r="G5" s="15"/>
      <c r="H5" s="15"/>
      <c r="I5" s="15"/>
      <c r="J5" s="16"/>
      <c r="K5" s="14"/>
    </row>
    <row r="6" spans="1:15" ht="14.25" thickTop="1" x14ac:dyDescent="0.15">
      <c r="B6" s="17" t="s">
        <v>0</v>
      </c>
      <c r="C6" s="18" t="s">
        <v>44</v>
      </c>
      <c r="D6" s="19">
        <v>0.1605</v>
      </c>
      <c r="E6" s="19">
        <v>0.1963</v>
      </c>
      <c r="F6" s="19"/>
      <c r="G6" s="19"/>
      <c r="H6" s="19"/>
      <c r="I6" s="19"/>
      <c r="J6" s="20"/>
      <c r="K6" s="21" t="s">
        <v>46</v>
      </c>
    </row>
    <row r="7" spans="1:15" x14ac:dyDescent="0.15">
      <c r="B7" s="9" t="s">
        <v>1</v>
      </c>
      <c r="C7" s="22" t="s">
        <v>47</v>
      </c>
      <c r="D7" s="23">
        <f>(PI()*(D5/1000)^2)/4</f>
        <v>3.6745394999282373E-2</v>
      </c>
      <c r="E7" s="23">
        <f>(PI()*(E5/1000)^2)/4</f>
        <v>5.6158136381848515E-2</v>
      </c>
      <c r="F7" s="23"/>
      <c r="G7" s="23"/>
      <c r="H7" s="23"/>
      <c r="I7" s="23"/>
      <c r="J7" s="12" t="s">
        <v>48</v>
      </c>
      <c r="K7" s="10" t="s">
        <v>49</v>
      </c>
    </row>
    <row r="8" spans="1:15" x14ac:dyDescent="0.15">
      <c r="B8" s="9" t="s">
        <v>2</v>
      </c>
      <c r="C8" s="22" t="s">
        <v>50</v>
      </c>
      <c r="D8" s="23">
        <f>D6-D7</f>
        <v>0.12375460500071764</v>
      </c>
      <c r="E8" s="23">
        <f>E6-E7</f>
        <v>0.14014186361815148</v>
      </c>
      <c r="F8" s="23"/>
      <c r="G8" s="23"/>
      <c r="H8" s="23"/>
      <c r="I8" s="23"/>
      <c r="J8" s="12" t="s">
        <v>51</v>
      </c>
      <c r="K8" s="10" t="s">
        <v>52</v>
      </c>
    </row>
    <row r="9" spans="1:15" x14ac:dyDescent="0.15">
      <c r="B9" s="9" t="s">
        <v>3</v>
      </c>
      <c r="C9" s="22" t="s">
        <v>53</v>
      </c>
      <c r="D9" s="23">
        <f>D8*5.49</f>
        <v>0.67941278145393991</v>
      </c>
      <c r="E9" s="23">
        <f>E8*5.49</f>
        <v>0.7693788312636517</v>
      </c>
      <c r="F9" s="23"/>
      <c r="G9" s="23"/>
      <c r="H9" s="23"/>
      <c r="I9" s="23"/>
      <c r="J9" s="12" t="s">
        <v>54</v>
      </c>
      <c r="K9" s="10" t="s">
        <v>55</v>
      </c>
    </row>
    <row r="10" spans="1:15" x14ac:dyDescent="0.15">
      <c r="B10" s="9" t="s">
        <v>4</v>
      </c>
      <c r="C10" s="22" t="s">
        <v>56</v>
      </c>
      <c r="D10" s="11">
        <v>166</v>
      </c>
      <c r="E10" s="11">
        <v>233</v>
      </c>
      <c r="F10" s="11"/>
      <c r="G10" s="11"/>
      <c r="H10" s="11"/>
      <c r="I10" s="11"/>
      <c r="J10" s="9"/>
      <c r="K10" s="22" t="s">
        <v>57</v>
      </c>
    </row>
    <row r="11" spans="1:15" x14ac:dyDescent="0.15">
      <c r="B11" s="9" t="s">
        <v>5</v>
      </c>
      <c r="C11" s="22" t="s">
        <v>58</v>
      </c>
      <c r="D11" s="24">
        <f>D9*2.3*1000</f>
        <v>1562.6493973440615</v>
      </c>
      <c r="E11" s="24">
        <f>E9*2.3*1000</f>
        <v>1769.5713119063987</v>
      </c>
      <c r="F11" s="24"/>
      <c r="G11" s="24"/>
      <c r="H11" s="24"/>
      <c r="I11" s="24"/>
      <c r="J11" s="12" t="s">
        <v>59</v>
      </c>
      <c r="K11" s="22" t="s">
        <v>57</v>
      </c>
    </row>
    <row r="12" spans="1:15" x14ac:dyDescent="0.15">
      <c r="B12" s="9" t="s">
        <v>6</v>
      </c>
      <c r="C12" s="22" t="s">
        <v>60</v>
      </c>
      <c r="D12" s="24">
        <f>I23</f>
        <v>54.800200000000004</v>
      </c>
      <c r="E12" s="24">
        <f>I32</f>
        <v>56.816200000000002</v>
      </c>
      <c r="F12" s="24"/>
      <c r="G12" s="24"/>
      <c r="H12" s="24"/>
      <c r="I12" s="24"/>
      <c r="J12" s="9"/>
      <c r="K12" s="22" t="s">
        <v>61</v>
      </c>
    </row>
    <row r="13" spans="1:15" x14ac:dyDescent="0.15">
      <c r="B13" s="25" t="s">
        <v>7</v>
      </c>
      <c r="C13" s="26"/>
      <c r="D13" s="27">
        <f>D11+D12+D10</f>
        <v>1783.4495973440614</v>
      </c>
      <c r="E13" s="27">
        <f>E11+E12+E10</f>
        <v>2059.3875119063987</v>
      </c>
      <c r="F13" s="27"/>
      <c r="G13" s="27"/>
      <c r="H13" s="27"/>
      <c r="I13" s="27"/>
      <c r="J13" s="28" t="s">
        <v>62</v>
      </c>
      <c r="K13" s="29" t="s">
        <v>63</v>
      </c>
    </row>
    <row r="14" spans="1:15" x14ac:dyDescent="0.15">
      <c r="D14" s="4"/>
      <c r="E14" s="4"/>
      <c r="F14" s="4"/>
      <c r="G14" s="4"/>
      <c r="H14" s="4"/>
      <c r="I14" s="4"/>
      <c r="J14" s="1"/>
      <c r="K14" s="1"/>
    </row>
    <row r="15" spans="1:15" x14ac:dyDescent="0.15">
      <c r="A15" s="66"/>
      <c r="B15" s="7"/>
      <c r="C15" s="7"/>
      <c r="D15" s="8"/>
    </row>
    <row r="16" spans="1:15" ht="13.5" customHeight="1" x14ac:dyDescent="0.15">
      <c r="A16" s="66"/>
      <c r="B16" s="7"/>
      <c r="C16" s="7"/>
      <c r="D16" s="8"/>
      <c r="E16" s="75" t="s">
        <v>159</v>
      </c>
      <c r="F16" s="75"/>
      <c r="G16" s="75"/>
      <c r="H16" s="75"/>
      <c r="I16" s="75"/>
      <c r="J16" s="75"/>
    </row>
    <row r="17" spans="1:11" x14ac:dyDescent="0.15">
      <c r="A17" s="67"/>
      <c r="B17" s="7"/>
      <c r="C17" s="7"/>
      <c r="D17" s="8"/>
      <c r="E17" s="77"/>
      <c r="F17" s="77"/>
      <c r="G17" s="77"/>
      <c r="H17" s="77"/>
      <c r="I17" s="77"/>
      <c r="J17" s="77"/>
    </row>
    <row r="18" spans="1:11" ht="14.25" thickBot="1" x14ac:dyDescent="0.2">
      <c r="A18" s="67"/>
      <c r="B18" s="7"/>
      <c r="C18" s="7"/>
      <c r="D18" s="8"/>
      <c r="E18" s="30" t="s">
        <v>11</v>
      </c>
      <c r="F18" s="30" t="s">
        <v>10</v>
      </c>
      <c r="G18" s="30" t="s">
        <v>15</v>
      </c>
      <c r="H18" s="31" t="s">
        <v>9</v>
      </c>
      <c r="I18" s="30" t="s">
        <v>12</v>
      </c>
      <c r="J18" s="31" t="s">
        <v>8</v>
      </c>
      <c r="K18" s="32"/>
    </row>
    <row r="19" spans="1:11" ht="14.25" thickTop="1" x14ac:dyDescent="0.15">
      <c r="D19" s="6"/>
      <c r="E19" s="33" t="s">
        <v>64</v>
      </c>
      <c r="F19" s="33">
        <v>2</v>
      </c>
      <c r="G19" s="34">
        <v>5.39</v>
      </c>
      <c r="H19" s="35">
        <v>1.56</v>
      </c>
      <c r="I19" s="33">
        <f>F19*H19*G19</f>
        <v>16.816800000000001</v>
      </c>
      <c r="J19" s="17"/>
      <c r="K19" s="21"/>
    </row>
    <row r="20" spans="1:11" x14ac:dyDescent="0.15">
      <c r="E20" s="11" t="s">
        <v>65</v>
      </c>
      <c r="F20" s="11">
        <v>4</v>
      </c>
      <c r="G20" s="36">
        <v>5.39</v>
      </c>
      <c r="H20" s="37">
        <v>0.995</v>
      </c>
      <c r="I20" s="11">
        <f>F20*H20*G20</f>
        <v>21.452199999999998</v>
      </c>
      <c r="J20" s="9"/>
      <c r="K20" s="10"/>
    </row>
    <row r="21" spans="1:11" x14ac:dyDescent="0.15">
      <c r="B21" s="1"/>
      <c r="E21" s="11" t="s">
        <v>66</v>
      </c>
      <c r="F21" s="11">
        <v>24</v>
      </c>
      <c r="G21" s="36">
        <v>0.92</v>
      </c>
      <c r="H21" s="37">
        <v>0.56000000000000005</v>
      </c>
      <c r="I21" s="23">
        <f>F21*H21*G21</f>
        <v>12.364800000000002</v>
      </c>
      <c r="J21" s="9"/>
      <c r="K21" s="10"/>
    </row>
    <row r="22" spans="1:11" x14ac:dyDescent="0.15">
      <c r="E22" s="11" t="s">
        <v>66</v>
      </c>
      <c r="F22" s="11">
        <v>24</v>
      </c>
      <c r="G22" s="36">
        <v>0.31</v>
      </c>
      <c r="H22" s="37">
        <v>0.56000000000000005</v>
      </c>
      <c r="I22" s="23">
        <f>F22*H22*G22</f>
        <v>4.1664000000000003</v>
      </c>
      <c r="J22" s="9"/>
      <c r="K22" s="10"/>
    </row>
    <row r="23" spans="1:11" x14ac:dyDescent="0.15">
      <c r="E23" s="12" t="s">
        <v>13</v>
      </c>
      <c r="F23" s="38"/>
      <c r="G23" s="38"/>
      <c r="H23" s="10"/>
      <c r="I23" s="39">
        <f>I19+I20+I21+I22</f>
        <v>54.800200000000004</v>
      </c>
      <c r="J23" s="25"/>
      <c r="K23" s="26"/>
    </row>
    <row r="25" spans="1:11" x14ac:dyDescent="0.15">
      <c r="E25" s="75" t="s">
        <v>160</v>
      </c>
      <c r="F25" s="75"/>
      <c r="G25" s="75"/>
      <c r="H25" s="75"/>
      <c r="I25" s="75"/>
      <c r="J25" s="75"/>
    </row>
    <row r="26" spans="1:11" x14ac:dyDescent="0.15">
      <c r="E26" s="77"/>
      <c r="F26" s="77"/>
      <c r="G26" s="77"/>
      <c r="H26" s="77"/>
      <c r="I26" s="77"/>
      <c r="J26" s="77"/>
    </row>
    <row r="27" spans="1:11" ht="14.25" thickBot="1" x14ac:dyDescent="0.2">
      <c r="E27" s="30" t="s">
        <v>11</v>
      </c>
      <c r="F27" s="30" t="s">
        <v>10</v>
      </c>
      <c r="G27" s="30" t="s">
        <v>15</v>
      </c>
      <c r="H27" s="31" t="s">
        <v>9</v>
      </c>
      <c r="I27" s="30" t="s">
        <v>12</v>
      </c>
      <c r="J27" s="31" t="s">
        <v>8</v>
      </c>
      <c r="K27" s="32"/>
    </row>
    <row r="28" spans="1:11" ht="14.25" thickTop="1" x14ac:dyDescent="0.15">
      <c r="E28" s="33" t="s">
        <v>64</v>
      </c>
      <c r="F28" s="33">
        <v>2</v>
      </c>
      <c r="G28" s="34">
        <v>5.39</v>
      </c>
      <c r="H28" s="35">
        <v>1.56</v>
      </c>
      <c r="I28" s="33">
        <f>F28*H28*G28</f>
        <v>16.816800000000001</v>
      </c>
      <c r="J28" s="17"/>
      <c r="K28" s="21"/>
    </row>
    <row r="29" spans="1:11" x14ac:dyDescent="0.15">
      <c r="E29" s="11" t="s">
        <v>65</v>
      </c>
      <c r="F29" s="11">
        <v>4</v>
      </c>
      <c r="G29" s="36">
        <v>5.39</v>
      </c>
      <c r="H29" s="37">
        <v>0.995</v>
      </c>
      <c r="I29" s="11">
        <f>F29*H29*G29</f>
        <v>21.452199999999998</v>
      </c>
      <c r="J29" s="9"/>
      <c r="K29" s="10"/>
    </row>
    <row r="30" spans="1:11" x14ac:dyDescent="0.15">
      <c r="E30" s="11" t="s">
        <v>66</v>
      </c>
      <c r="F30" s="11">
        <v>24</v>
      </c>
      <c r="G30" s="36">
        <v>1.01</v>
      </c>
      <c r="H30" s="37">
        <v>0.56000000000000005</v>
      </c>
      <c r="I30" s="23">
        <f>F30*H30*G30</f>
        <v>13.574400000000001</v>
      </c>
      <c r="J30" s="9"/>
      <c r="K30" s="10"/>
    </row>
    <row r="31" spans="1:11" x14ac:dyDescent="0.15">
      <c r="E31" s="11" t="s">
        <v>66</v>
      </c>
      <c r="F31" s="11">
        <v>24</v>
      </c>
      <c r="G31" s="36">
        <v>0.37</v>
      </c>
      <c r="H31" s="37">
        <v>0.56000000000000005</v>
      </c>
      <c r="I31" s="23">
        <f>F31*H31*G31</f>
        <v>4.9728000000000003</v>
      </c>
      <c r="J31" s="9"/>
      <c r="K31" s="10"/>
    </row>
    <row r="32" spans="1:11" x14ac:dyDescent="0.15">
      <c r="E32" s="12" t="s">
        <v>13</v>
      </c>
      <c r="F32" s="38"/>
      <c r="G32" s="38"/>
      <c r="H32" s="10"/>
      <c r="I32" s="39">
        <f>I28+I29+I30+I31</f>
        <v>56.816200000000002</v>
      </c>
      <c r="J32" s="25"/>
      <c r="K32" s="26"/>
    </row>
    <row r="34" spans="2:15" x14ac:dyDescent="0.15">
      <c r="J34" s="79" t="s">
        <v>16</v>
      </c>
      <c r="K34" s="79"/>
      <c r="L34" s="79"/>
    </row>
    <row r="35" spans="2:15" x14ac:dyDescent="0.15">
      <c r="J35" s="79"/>
      <c r="K35" s="79"/>
      <c r="L35" s="79"/>
    </row>
    <row r="37" spans="2:15" ht="18.75" customHeight="1" x14ac:dyDescent="0.15">
      <c r="B37" s="75" t="s">
        <v>30</v>
      </c>
      <c r="C37" s="75"/>
      <c r="D37" s="75"/>
      <c r="E37" s="75"/>
      <c r="F37" s="75"/>
      <c r="G37" s="75"/>
      <c r="H37" s="75"/>
      <c r="I37" s="75"/>
      <c r="J37" s="75"/>
      <c r="K37" s="75"/>
      <c r="L37" s="3"/>
      <c r="M37" s="3"/>
      <c r="N37" s="3"/>
      <c r="O37" s="3"/>
    </row>
    <row r="38" spans="2:15" ht="18.7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</row>
    <row r="39" spans="2:15" x14ac:dyDescent="0.15">
      <c r="B39" s="9"/>
      <c r="C39" s="10"/>
      <c r="D39" s="11" t="s">
        <v>155</v>
      </c>
      <c r="E39" s="11" t="s">
        <v>156</v>
      </c>
      <c r="F39" s="11" t="s">
        <v>186</v>
      </c>
      <c r="G39" s="11"/>
      <c r="H39" s="11"/>
      <c r="I39" s="11"/>
      <c r="J39" s="12" t="s">
        <v>8</v>
      </c>
      <c r="K39" s="10"/>
    </row>
    <row r="40" spans="2:15" ht="14.25" thickBot="1" x14ac:dyDescent="0.2">
      <c r="B40" s="13" t="s">
        <v>17</v>
      </c>
      <c r="C40" s="14"/>
      <c r="D40" s="40">
        <v>216</v>
      </c>
      <c r="E40" s="40">
        <v>267</v>
      </c>
      <c r="F40" s="40">
        <v>216</v>
      </c>
      <c r="G40" s="40"/>
      <c r="H40" s="40"/>
      <c r="I40" s="40"/>
      <c r="J40" s="16"/>
      <c r="K40" s="14"/>
    </row>
    <row r="41" spans="2:15" ht="14.25" thickTop="1" x14ac:dyDescent="0.15">
      <c r="B41" s="17" t="s">
        <v>0</v>
      </c>
      <c r="C41" s="18" t="s">
        <v>44</v>
      </c>
      <c r="D41" s="19">
        <v>0.1605</v>
      </c>
      <c r="E41" s="19">
        <v>0.1963</v>
      </c>
      <c r="F41" s="19">
        <v>0.1605</v>
      </c>
      <c r="G41" s="19"/>
      <c r="H41" s="19"/>
      <c r="I41" s="19"/>
      <c r="J41" s="20"/>
      <c r="K41" s="21" t="s">
        <v>46</v>
      </c>
    </row>
    <row r="42" spans="2:15" x14ac:dyDescent="0.15">
      <c r="B42" s="9" t="s">
        <v>1</v>
      </c>
      <c r="C42" s="22" t="s">
        <v>47</v>
      </c>
      <c r="D42" s="23">
        <f>(PI()*(D40/1000)^2)/4</f>
        <v>3.6643536711471345E-2</v>
      </c>
      <c r="E42" s="23">
        <f>(PI()*(E40/1000)^2)/4</f>
        <v>5.5990249670440695E-2</v>
      </c>
      <c r="F42" s="23">
        <v>2.138E-2</v>
      </c>
      <c r="G42" s="23"/>
      <c r="H42" s="23"/>
      <c r="I42" s="23"/>
      <c r="J42" s="12" t="s">
        <v>48</v>
      </c>
      <c r="K42" s="10" t="s">
        <v>49</v>
      </c>
    </row>
    <row r="43" spans="2:15" x14ac:dyDescent="0.15">
      <c r="B43" s="9" t="s">
        <v>2</v>
      </c>
      <c r="C43" s="22" t="s">
        <v>50</v>
      </c>
      <c r="D43" s="23">
        <f>D41-D42</f>
        <v>0.12385646328852866</v>
      </c>
      <c r="E43" s="23">
        <f>E41-E42</f>
        <v>0.14030975032955931</v>
      </c>
      <c r="F43" s="23">
        <f>F41-F42</f>
        <v>0.13911999999999999</v>
      </c>
      <c r="G43" s="23"/>
      <c r="H43" s="23"/>
      <c r="I43" s="23"/>
      <c r="J43" s="12" t="s">
        <v>51</v>
      </c>
      <c r="K43" s="10" t="s">
        <v>52</v>
      </c>
    </row>
    <row r="44" spans="2:15" x14ac:dyDescent="0.15">
      <c r="B44" s="9" t="s">
        <v>3</v>
      </c>
      <c r="C44" s="22" t="s">
        <v>53</v>
      </c>
      <c r="D44" s="23">
        <f>D43*5.49</f>
        <v>0.67997198345402232</v>
      </c>
      <c r="E44" s="23">
        <f>E43*5.49</f>
        <v>0.77030052930928061</v>
      </c>
      <c r="F44" s="23">
        <f>F43*5.49</f>
        <v>0.76376880000000003</v>
      </c>
      <c r="G44" s="23"/>
      <c r="H44" s="23"/>
      <c r="I44" s="23"/>
      <c r="J44" s="12" t="s">
        <v>72</v>
      </c>
      <c r="K44" s="10" t="s">
        <v>55</v>
      </c>
    </row>
    <row r="45" spans="2:15" x14ac:dyDescent="0.15">
      <c r="B45" s="9" t="s">
        <v>4</v>
      </c>
      <c r="C45" s="22" t="s">
        <v>56</v>
      </c>
      <c r="D45" s="36">
        <v>56.036999999999999</v>
      </c>
      <c r="E45" s="36">
        <v>85.789000000000001</v>
      </c>
      <c r="F45" s="36">
        <v>56.036999999999999</v>
      </c>
      <c r="G45" s="36"/>
      <c r="H45" s="36"/>
      <c r="I45" s="36"/>
      <c r="J45" s="9"/>
      <c r="K45" s="22" t="s">
        <v>57</v>
      </c>
    </row>
    <row r="46" spans="2:15" x14ac:dyDescent="0.15">
      <c r="B46" s="9" t="s">
        <v>5</v>
      </c>
      <c r="C46" s="22" t="s">
        <v>58</v>
      </c>
      <c r="D46" s="24">
        <f>D44*2.3*1000</f>
        <v>1563.9355619442513</v>
      </c>
      <c r="E46" s="24">
        <f>E44*2.3*1000</f>
        <v>1771.6912174113452</v>
      </c>
      <c r="F46" s="24">
        <f>F44*2.3*1000</f>
        <v>1756.66824</v>
      </c>
      <c r="G46" s="24"/>
      <c r="H46" s="24"/>
      <c r="I46" s="24"/>
      <c r="J46" s="12" t="s">
        <v>59</v>
      </c>
      <c r="K46" s="22" t="s">
        <v>57</v>
      </c>
    </row>
    <row r="47" spans="2:15" x14ac:dyDescent="0.15">
      <c r="B47" s="9" t="s">
        <v>6</v>
      </c>
      <c r="C47" s="22" t="s">
        <v>60</v>
      </c>
      <c r="D47" s="23">
        <f>I58</f>
        <v>54.800200000000004</v>
      </c>
      <c r="E47" s="23">
        <f>I67</f>
        <v>56.816200000000002</v>
      </c>
      <c r="F47" s="23">
        <f>I58</f>
        <v>54.800200000000004</v>
      </c>
      <c r="G47" s="23"/>
      <c r="H47" s="23"/>
      <c r="I47" s="23"/>
      <c r="J47" s="9"/>
      <c r="K47" s="22" t="s">
        <v>61</v>
      </c>
    </row>
    <row r="48" spans="2:15" x14ac:dyDescent="0.15">
      <c r="B48" s="25" t="s">
        <v>7</v>
      </c>
      <c r="C48" s="26"/>
      <c r="D48" s="48">
        <f>D46+D47+D45</f>
        <v>1674.7727619442512</v>
      </c>
      <c r="E48" s="48">
        <f>E46+E47+E45</f>
        <v>1914.2964174113451</v>
      </c>
      <c r="F48" s="48">
        <f>F46+F47+F45</f>
        <v>1867.5054399999999</v>
      </c>
      <c r="G48" s="48"/>
      <c r="H48" s="48"/>
      <c r="I48" s="48"/>
      <c r="J48" s="28" t="s">
        <v>62</v>
      </c>
      <c r="K48" s="29" t="s">
        <v>63</v>
      </c>
    </row>
    <row r="49" spans="1:11" x14ac:dyDescent="0.15">
      <c r="D49" s="4"/>
      <c r="E49" s="4"/>
      <c r="F49" s="4"/>
      <c r="G49" s="4"/>
      <c r="H49" s="4"/>
      <c r="I49" s="4"/>
      <c r="J49" s="1"/>
      <c r="K49" s="1"/>
    </row>
    <row r="50" spans="1:11" x14ac:dyDescent="0.15">
      <c r="A50" s="66"/>
      <c r="B50" s="7"/>
      <c r="C50" s="7"/>
      <c r="D50" s="8"/>
    </row>
    <row r="51" spans="1:11" ht="13.5" customHeight="1" x14ac:dyDescent="0.15">
      <c r="A51" s="66"/>
      <c r="B51" s="7"/>
      <c r="C51" s="7"/>
      <c r="D51" s="8"/>
      <c r="E51" s="75" t="s">
        <v>157</v>
      </c>
      <c r="F51" s="75"/>
      <c r="G51" s="75"/>
      <c r="H51" s="75"/>
      <c r="I51" s="75"/>
      <c r="J51" s="75"/>
    </row>
    <row r="52" spans="1:11" x14ac:dyDescent="0.15">
      <c r="A52" s="67"/>
      <c r="B52" s="7"/>
      <c r="C52" s="7"/>
      <c r="D52" s="8"/>
      <c r="E52" s="77"/>
      <c r="F52" s="77"/>
      <c r="G52" s="77"/>
      <c r="H52" s="77"/>
      <c r="I52" s="77"/>
      <c r="J52" s="77"/>
    </row>
    <row r="53" spans="1:11" ht="14.25" thickBot="1" x14ac:dyDescent="0.2">
      <c r="A53" s="67"/>
      <c r="B53" s="7"/>
      <c r="C53" s="7"/>
      <c r="D53" s="8"/>
      <c r="E53" s="30" t="s">
        <v>11</v>
      </c>
      <c r="F53" s="30" t="s">
        <v>10</v>
      </c>
      <c r="G53" s="30" t="s">
        <v>15</v>
      </c>
      <c r="H53" s="31" t="s">
        <v>9</v>
      </c>
      <c r="I53" s="30" t="s">
        <v>12</v>
      </c>
      <c r="J53" s="31" t="s">
        <v>8</v>
      </c>
      <c r="K53" s="32"/>
    </row>
    <row r="54" spans="1:11" ht="14.25" thickTop="1" x14ac:dyDescent="0.15">
      <c r="E54" s="33" t="s">
        <v>64</v>
      </c>
      <c r="F54" s="33">
        <v>2</v>
      </c>
      <c r="G54" s="34">
        <v>5.39</v>
      </c>
      <c r="H54" s="35">
        <v>1.56</v>
      </c>
      <c r="I54" s="33">
        <f>F54*H54*G54</f>
        <v>16.816800000000001</v>
      </c>
      <c r="J54" s="17"/>
      <c r="K54" s="21"/>
    </row>
    <row r="55" spans="1:11" x14ac:dyDescent="0.15">
      <c r="E55" s="11" t="s">
        <v>65</v>
      </c>
      <c r="F55" s="11">
        <v>4</v>
      </c>
      <c r="G55" s="36">
        <v>5.39</v>
      </c>
      <c r="H55" s="37">
        <v>0.995</v>
      </c>
      <c r="I55" s="11">
        <f>F55*H55*G55</f>
        <v>21.452199999999998</v>
      </c>
      <c r="J55" s="9"/>
      <c r="K55" s="10"/>
    </row>
    <row r="56" spans="1:11" x14ac:dyDescent="0.15">
      <c r="B56" s="1"/>
      <c r="E56" s="11" t="s">
        <v>66</v>
      </c>
      <c r="F56" s="11">
        <v>24</v>
      </c>
      <c r="G56" s="36">
        <v>0.92</v>
      </c>
      <c r="H56" s="37">
        <v>0.56000000000000005</v>
      </c>
      <c r="I56" s="23">
        <f>F56*H56*G56</f>
        <v>12.364800000000002</v>
      </c>
      <c r="J56" s="9"/>
      <c r="K56" s="10"/>
    </row>
    <row r="57" spans="1:11" x14ac:dyDescent="0.15">
      <c r="E57" s="11" t="s">
        <v>66</v>
      </c>
      <c r="F57" s="11">
        <v>24</v>
      </c>
      <c r="G57" s="36">
        <v>0.31</v>
      </c>
      <c r="H57" s="37">
        <v>0.56000000000000005</v>
      </c>
      <c r="I57" s="23">
        <f>F57*H57*G57</f>
        <v>4.1664000000000003</v>
      </c>
      <c r="J57" s="9"/>
      <c r="K57" s="10"/>
    </row>
    <row r="58" spans="1:11" x14ac:dyDescent="0.15">
      <c r="E58" s="12" t="s">
        <v>13</v>
      </c>
      <c r="F58" s="38"/>
      <c r="G58" s="38"/>
      <c r="H58" s="10"/>
      <c r="I58" s="39">
        <f>I54+I55+I56+I57</f>
        <v>54.800200000000004</v>
      </c>
      <c r="J58" s="25"/>
      <c r="K58" s="26"/>
    </row>
    <row r="60" spans="1:11" x14ac:dyDescent="0.15">
      <c r="E60" s="75" t="s">
        <v>158</v>
      </c>
      <c r="F60" s="75"/>
      <c r="G60" s="75"/>
      <c r="H60" s="75"/>
      <c r="I60" s="75"/>
      <c r="J60" s="75"/>
    </row>
    <row r="61" spans="1:11" x14ac:dyDescent="0.15">
      <c r="E61" s="77"/>
      <c r="F61" s="77"/>
      <c r="G61" s="77"/>
      <c r="H61" s="77"/>
      <c r="I61" s="77"/>
      <c r="J61" s="77"/>
    </row>
    <row r="62" spans="1:11" ht="14.25" thickBot="1" x14ac:dyDescent="0.2">
      <c r="E62" s="30" t="s">
        <v>11</v>
      </c>
      <c r="F62" s="30" t="s">
        <v>10</v>
      </c>
      <c r="G62" s="30" t="s">
        <v>15</v>
      </c>
      <c r="H62" s="31" t="s">
        <v>9</v>
      </c>
      <c r="I62" s="30" t="s">
        <v>12</v>
      </c>
      <c r="J62" s="31" t="s">
        <v>8</v>
      </c>
      <c r="K62" s="32"/>
    </row>
    <row r="63" spans="1:11" ht="14.25" thickTop="1" x14ac:dyDescent="0.15">
      <c r="E63" s="33" t="s">
        <v>64</v>
      </c>
      <c r="F63" s="33">
        <v>2</v>
      </c>
      <c r="G63" s="34">
        <v>5.39</v>
      </c>
      <c r="H63" s="35">
        <v>1.56</v>
      </c>
      <c r="I63" s="33">
        <f>F63*H63*G63</f>
        <v>16.816800000000001</v>
      </c>
      <c r="J63" s="17"/>
      <c r="K63" s="21"/>
    </row>
    <row r="64" spans="1:11" x14ac:dyDescent="0.15">
      <c r="E64" s="11" t="s">
        <v>65</v>
      </c>
      <c r="F64" s="11">
        <v>4</v>
      </c>
      <c r="G64" s="36">
        <v>5.39</v>
      </c>
      <c r="H64" s="37">
        <v>0.995</v>
      </c>
      <c r="I64" s="11">
        <f>F64*H64*G64</f>
        <v>21.452199999999998</v>
      </c>
      <c r="J64" s="9"/>
      <c r="K64" s="10"/>
    </row>
    <row r="65" spans="2:12" x14ac:dyDescent="0.15">
      <c r="E65" s="11" t="s">
        <v>66</v>
      </c>
      <c r="F65" s="11">
        <v>24</v>
      </c>
      <c r="G65" s="36">
        <v>1.01</v>
      </c>
      <c r="H65" s="37">
        <v>0.56000000000000005</v>
      </c>
      <c r="I65" s="23">
        <f>F65*H65*G65</f>
        <v>13.574400000000001</v>
      </c>
      <c r="J65" s="9"/>
      <c r="K65" s="10"/>
    </row>
    <row r="66" spans="2:12" x14ac:dyDescent="0.15">
      <c r="E66" s="11" t="s">
        <v>66</v>
      </c>
      <c r="F66" s="11">
        <v>24</v>
      </c>
      <c r="G66" s="36">
        <v>0.37</v>
      </c>
      <c r="H66" s="37">
        <v>0.56000000000000005</v>
      </c>
      <c r="I66" s="23">
        <f>F66*H66*G66</f>
        <v>4.9728000000000003</v>
      </c>
      <c r="J66" s="9"/>
      <c r="K66" s="10"/>
    </row>
    <row r="67" spans="2:12" x14ac:dyDescent="0.15">
      <c r="E67" s="12" t="s">
        <v>13</v>
      </c>
      <c r="F67" s="38"/>
      <c r="G67" s="38"/>
      <c r="H67" s="10"/>
      <c r="I67" s="39">
        <f>I63+I64+I65+I66</f>
        <v>56.816200000000002</v>
      </c>
      <c r="J67" s="25"/>
      <c r="K67" s="26"/>
    </row>
    <row r="68" spans="2:12" x14ac:dyDescent="0.15">
      <c r="J68" s="79" t="s">
        <v>16</v>
      </c>
      <c r="K68" s="79"/>
      <c r="L68" s="79"/>
    </row>
    <row r="69" spans="2:12" x14ac:dyDescent="0.15">
      <c r="J69" s="79"/>
      <c r="K69" s="79"/>
      <c r="L69" s="79"/>
    </row>
    <row r="70" spans="2:12" x14ac:dyDescent="0.15">
      <c r="D70">
        <v>150</v>
      </c>
      <c r="E70">
        <v>200</v>
      </c>
    </row>
    <row r="71" spans="2:12" x14ac:dyDescent="0.15">
      <c r="D71">
        <v>1869</v>
      </c>
      <c r="E71">
        <v>1675</v>
      </c>
    </row>
    <row r="73" spans="2:12" x14ac:dyDescent="0.15">
      <c r="D73">
        <v>0.35</v>
      </c>
      <c r="E73">
        <v>0.35</v>
      </c>
    </row>
    <row r="74" spans="2:12" x14ac:dyDescent="0.15">
      <c r="D74" s="74">
        <f>D71/5.5*D73</f>
        <v>118.93636363636362</v>
      </c>
      <c r="E74" s="74">
        <f>E71/5.5*E73</f>
        <v>106.59090909090909</v>
      </c>
    </row>
    <row r="76" spans="2:12" x14ac:dyDescent="0.15">
      <c r="D76">
        <f>5.49-0.35</f>
        <v>5.1400000000000006</v>
      </c>
      <c r="E76">
        <f>5.49-0.35</f>
        <v>5.1400000000000006</v>
      </c>
    </row>
    <row r="77" spans="2:12" x14ac:dyDescent="0.15">
      <c r="D77" s="74">
        <f>D71/5.5*D76</f>
        <v>1746.6654545454546</v>
      </c>
      <c r="E77" s="74">
        <f>E71/5.5*E76</f>
        <v>1565.3636363636367</v>
      </c>
    </row>
    <row r="79" spans="2:12" x14ac:dyDescent="0.15">
      <c r="B79" s="80" t="s">
        <v>182</v>
      </c>
      <c r="D79" s="69" t="s">
        <v>187</v>
      </c>
    </row>
    <row r="80" spans="2:12" x14ac:dyDescent="0.15">
      <c r="B80" s="80"/>
      <c r="D80" s="69">
        <f>D74</f>
        <v>118.93636363636362</v>
      </c>
    </row>
    <row r="81" spans="2:4" x14ac:dyDescent="0.15">
      <c r="B81" s="80"/>
      <c r="D81" s="69">
        <f>E77</f>
        <v>1565.3636363636367</v>
      </c>
    </row>
    <row r="82" spans="2:4" x14ac:dyDescent="0.15">
      <c r="B82" s="80"/>
      <c r="D82" s="69">
        <f>D80+D81</f>
        <v>1684.3000000000004</v>
      </c>
    </row>
    <row r="85" spans="2:4" x14ac:dyDescent="0.15">
      <c r="B85" t="s">
        <v>183</v>
      </c>
      <c r="D85" s="69">
        <f>E74</f>
        <v>106.59090909090909</v>
      </c>
    </row>
    <row r="86" spans="2:4" x14ac:dyDescent="0.15">
      <c r="D86" s="69">
        <f>D77</f>
        <v>1746.6654545454546</v>
      </c>
    </row>
    <row r="87" spans="2:4" x14ac:dyDescent="0.15">
      <c r="D87" s="69">
        <f>D85+D86</f>
        <v>1853.2563636363636</v>
      </c>
    </row>
  </sheetData>
  <mergeCells count="9">
    <mergeCell ref="B79:B82"/>
    <mergeCell ref="E25:J26"/>
    <mergeCell ref="E60:J61"/>
    <mergeCell ref="J68:L69"/>
    <mergeCell ref="B2:K2"/>
    <mergeCell ref="J34:L35"/>
    <mergeCell ref="B37:K37"/>
    <mergeCell ref="E16:J17"/>
    <mergeCell ref="E51:J52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8"/>
  <sheetViews>
    <sheetView workbookViewId="0">
      <selection activeCell="I9" sqref="I9"/>
    </sheetView>
  </sheetViews>
  <sheetFormatPr defaultRowHeight="13.5" x14ac:dyDescent="0.15"/>
  <cols>
    <col min="1" max="1" width="3.75" customWidth="1"/>
    <col min="2" max="2" width="15" customWidth="1"/>
    <col min="3" max="3" width="6.25" customWidth="1"/>
    <col min="4" max="11" width="9.375" customWidth="1"/>
    <col min="12" max="12" width="13.75" customWidth="1"/>
    <col min="13" max="13" width="6.25" customWidth="1"/>
    <col min="14" max="14" width="3.75" customWidth="1"/>
  </cols>
  <sheetData>
    <row r="2" spans="2:15" ht="18.75" customHeight="1" x14ac:dyDescent="0.15">
      <c r="B2" s="75" t="s">
        <v>26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  <c r="N2" s="3"/>
      <c r="O2" s="3"/>
    </row>
    <row r="3" spans="2:15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</row>
    <row r="4" spans="2:15" ht="18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</row>
    <row r="5" spans="2:15" x14ac:dyDescent="0.15">
      <c r="B5" s="9" t="s">
        <v>18</v>
      </c>
      <c r="C5" s="10"/>
      <c r="D5" s="11" t="s">
        <v>73</v>
      </c>
      <c r="E5" s="11" t="s">
        <v>74</v>
      </c>
      <c r="F5" s="11" t="s">
        <v>75</v>
      </c>
      <c r="G5" s="11" t="s">
        <v>76</v>
      </c>
      <c r="H5" s="11" t="s">
        <v>77</v>
      </c>
      <c r="I5" s="11" t="s">
        <v>78</v>
      </c>
      <c r="J5" s="12"/>
      <c r="K5" s="12"/>
      <c r="L5" s="81" t="s">
        <v>22</v>
      </c>
      <c r="M5" s="82"/>
    </row>
    <row r="6" spans="2:15" ht="14.25" thickBot="1" x14ac:dyDescent="0.2">
      <c r="B6" s="41" t="s">
        <v>20</v>
      </c>
      <c r="C6" s="32"/>
      <c r="D6" s="42">
        <v>60.3</v>
      </c>
      <c r="E6" s="42">
        <v>76.3</v>
      </c>
      <c r="F6" s="42">
        <v>89.1</v>
      </c>
      <c r="G6" s="42">
        <v>114.3</v>
      </c>
      <c r="H6" s="42">
        <v>139.80000000000001</v>
      </c>
      <c r="I6" s="42">
        <v>165.2</v>
      </c>
      <c r="J6" s="49"/>
      <c r="K6" s="49"/>
      <c r="L6" s="31"/>
      <c r="M6" s="32"/>
    </row>
    <row r="7" spans="2:15" ht="14.25" thickTop="1" x14ac:dyDescent="0.15">
      <c r="B7" s="25" t="s">
        <v>0</v>
      </c>
      <c r="C7" s="29" t="s">
        <v>44</v>
      </c>
      <c r="D7" s="39">
        <v>0.1605</v>
      </c>
      <c r="E7" s="39">
        <v>0.1605</v>
      </c>
      <c r="F7" s="39">
        <v>0.1605</v>
      </c>
      <c r="G7" s="39">
        <v>0.1605</v>
      </c>
      <c r="H7" s="39">
        <v>0.1605</v>
      </c>
      <c r="I7" s="39">
        <v>0.18049999999999999</v>
      </c>
      <c r="J7" s="50"/>
      <c r="K7" s="50"/>
      <c r="L7" s="28"/>
      <c r="M7" s="18" t="s">
        <v>46</v>
      </c>
    </row>
    <row r="8" spans="2:15" x14ac:dyDescent="0.15">
      <c r="B8" s="25" t="s">
        <v>21</v>
      </c>
      <c r="C8" s="29" t="s">
        <v>79</v>
      </c>
      <c r="D8" s="23">
        <v>4.5999999999999999E-3</v>
      </c>
      <c r="E8" s="23">
        <v>4.5999999999999999E-3</v>
      </c>
      <c r="F8" s="23">
        <v>4.5999999999999999E-3</v>
      </c>
      <c r="G8" s="23">
        <v>4.5999999999999999E-3</v>
      </c>
      <c r="H8" s="23">
        <v>4.5999999999999999E-3</v>
      </c>
      <c r="I8" s="23">
        <v>4.5999999999999999E-3</v>
      </c>
      <c r="J8" s="51"/>
      <c r="K8" s="51"/>
      <c r="L8" s="12" t="s">
        <v>80</v>
      </c>
      <c r="M8" s="29" t="s">
        <v>81</v>
      </c>
    </row>
    <row r="9" spans="2:15" x14ac:dyDescent="0.15">
      <c r="B9" s="9" t="s">
        <v>19</v>
      </c>
      <c r="C9" s="22" t="s">
        <v>82</v>
      </c>
      <c r="D9" s="23">
        <f t="shared" ref="D9:I9" si="0">(PI()*(D6/1000)^2)/4</f>
        <v>2.8557784079478277E-3</v>
      </c>
      <c r="E9" s="23">
        <f t="shared" si="0"/>
        <v>4.5723446338692903E-3</v>
      </c>
      <c r="F9" s="23">
        <f t="shared" si="0"/>
        <v>6.2351267935612962E-3</v>
      </c>
      <c r="G9" s="23">
        <f t="shared" si="0"/>
        <v>1.0260826451724329E-2</v>
      </c>
      <c r="H9" s="23">
        <f t="shared" si="0"/>
        <v>1.5349853121366266E-2</v>
      </c>
      <c r="I9" s="23">
        <f t="shared" si="0"/>
        <v>2.1434332693206295E-2</v>
      </c>
      <c r="J9" s="51"/>
      <c r="K9" s="51"/>
      <c r="L9" s="12" t="s">
        <v>83</v>
      </c>
      <c r="M9" s="22" t="s">
        <v>84</v>
      </c>
    </row>
    <row r="10" spans="2:15" x14ac:dyDescent="0.15">
      <c r="B10" s="9" t="s">
        <v>2</v>
      </c>
      <c r="C10" s="22" t="s">
        <v>85</v>
      </c>
      <c r="D10" s="23">
        <f t="shared" ref="D10:I10" si="1">D7-(D9+D8)</f>
        <v>0.15304422159205217</v>
      </c>
      <c r="E10" s="23">
        <f t="shared" si="1"/>
        <v>0.15132765536613071</v>
      </c>
      <c r="F10" s="23">
        <f t="shared" si="1"/>
        <v>0.1496648732064387</v>
      </c>
      <c r="G10" s="23">
        <f t="shared" si="1"/>
        <v>0.14563917354827569</v>
      </c>
      <c r="H10" s="23">
        <f t="shared" si="1"/>
        <v>0.14055014687863374</v>
      </c>
      <c r="I10" s="23">
        <f t="shared" si="1"/>
        <v>0.1544656673067937</v>
      </c>
      <c r="J10" s="51"/>
      <c r="K10" s="51"/>
      <c r="L10" s="12" t="s">
        <v>86</v>
      </c>
      <c r="M10" s="29" t="s">
        <v>52</v>
      </c>
    </row>
    <row r="11" spans="2:15" x14ac:dyDescent="0.15">
      <c r="B11" s="9" t="s">
        <v>3</v>
      </c>
      <c r="C11" s="22" t="s">
        <v>87</v>
      </c>
      <c r="D11" s="23">
        <f t="shared" ref="D11:I11" si="2">D10*5.49</f>
        <v>0.84021277654036641</v>
      </c>
      <c r="E11" s="23">
        <f t="shared" si="2"/>
        <v>0.83078882796005771</v>
      </c>
      <c r="F11" s="23">
        <f t="shared" si="2"/>
        <v>0.82166015390334857</v>
      </c>
      <c r="G11" s="23">
        <f t="shared" si="2"/>
        <v>0.79955906278003352</v>
      </c>
      <c r="H11" s="23">
        <f t="shared" si="2"/>
        <v>0.77162030636369927</v>
      </c>
      <c r="I11" s="23">
        <f t="shared" si="2"/>
        <v>0.84801651351429741</v>
      </c>
      <c r="J11" s="51"/>
      <c r="K11" s="51"/>
      <c r="L11" s="12" t="s">
        <v>88</v>
      </c>
      <c r="M11" s="29" t="s">
        <v>55</v>
      </c>
    </row>
    <row r="12" spans="2:15" x14ac:dyDescent="0.15">
      <c r="B12" s="9" t="s">
        <v>23</v>
      </c>
      <c r="C12" s="22" t="s">
        <v>89</v>
      </c>
      <c r="D12" s="43">
        <v>41.1</v>
      </c>
      <c r="E12" s="43">
        <v>41.1</v>
      </c>
      <c r="F12" s="43">
        <v>41.1</v>
      </c>
      <c r="G12" s="43">
        <v>41.1</v>
      </c>
      <c r="H12" s="43">
        <v>41.1</v>
      </c>
      <c r="I12" s="43">
        <v>41.1</v>
      </c>
      <c r="J12" s="52"/>
      <c r="K12" s="52"/>
      <c r="L12" s="12" t="s">
        <v>90</v>
      </c>
      <c r="M12" s="29" t="s">
        <v>91</v>
      </c>
    </row>
    <row r="13" spans="2:15" x14ac:dyDescent="0.15">
      <c r="B13" s="9" t="s">
        <v>24</v>
      </c>
      <c r="C13" s="22" t="s">
        <v>92</v>
      </c>
      <c r="D13" s="43">
        <v>29.2</v>
      </c>
      <c r="E13" s="43">
        <v>41.1</v>
      </c>
      <c r="F13" s="43">
        <v>48.3</v>
      </c>
      <c r="G13" s="43">
        <v>67.099999999999994</v>
      </c>
      <c r="H13" s="43">
        <v>82.5</v>
      </c>
      <c r="I13" s="43">
        <v>109</v>
      </c>
      <c r="J13" s="52"/>
      <c r="K13" s="52"/>
      <c r="L13" s="9"/>
      <c r="M13" s="29" t="s">
        <v>93</v>
      </c>
    </row>
    <row r="14" spans="2:15" x14ac:dyDescent="0.15">
      <c r="B14" s="9" t="s">
        <v>5</v>
      </c>
      <c r="C14" s="22" t="s">
        <v>94</v>
      </c>
      <c r="D14" s="24">
        <f t="shared" ref="D14:I14" si="3">D11*2.3*1000</f>
        <v>1932.4893860428426</v>
      </c>
      <c r="E14" s="24">
        <f t="shared" si="3"/>
        <v>1910.8143043081325</v>
      </c>
      <c r="F14" s="24">
        <f t="shared" si="3"/>
        <v>1889.8183539777017</v>
      </c>
      <c r="G14" s="24">
        <f t="shared" si="3"/>
        <v>1838.985844394077</v>
      </c>
      <c r="H14" s="24">
        <f t="shared" si="3"/>
        <v>1774.7267046365082</v>
      </c>
      <c r="I14" s="24">
        <f t="shared" si="3"/>
        <v>1950.4379810828839</v>
      </c>
      <c r="J14" s="53"/>
      <c r="K14" s="53"/>
      <c r="L14" s="12" t="s">
        <v>95</v>
      </c>
      <c r="M14" s="29" t="s">
        <v>57</v>
      </c>
    </row>
    <row r="15" spans="2:15" x14ac:dyDescent="0.15">
      <c r="B15" s="9" t="s">
        <v>6</v>
      </c>
      <c r="C15" s="22" t="s">
        <v>96</v>
      </c>
      <c r="D15" s="23">
        <f>I28</f>
        <v>54.665559999999999</v>
      </c>
      <c r="E15" s="23">
        <f>I28</f>
        <v>54.665559999999999</v>
      </c>
      <c r="F15" s="23">
        <f>I28</f>
        <v>54.665559999999999</v>
      </c>
      <c r="G15" s="23">
        <f>I28</f>
        <v>54.665559999999999</v>
      </c>
      <c r="H15" s="23">
        <f>I28</f>
        <v>54.665559999999999</v>
      </c>
      <c r="I15" s="23">
        <f>F30</f>
        <v>55.593600000000002</v>
      </c>
      <c r="J15" s="51">
        <f>F31</f>
        <v>57.241599999999998</v>
      </c>
      <c r="K15" s="51">
        <f>F32</f>
        <v>58.864400000000003</v>
      </c>
      <c r="L15" s="9"/>
      <c r="M15" s="29" t="s">
        <v>61</v>
      </c>
    </row>
    <row r="16" spans="2:15" x14ac:dyDescent="0.15">
      <c r="B16" s="25" t="s">
        <v>7</v>
      </c>
      <c r="C16" s="26"/>
      <c r="D16" s="47">
        <f t="shared" ref="D16:I16" si="4">D14+D15+D12+D13</f>
        <v>2057.4549460428425</v>
      </c>
      <c r="E16" s="47">
        <f t="shared" si="4"/>
        <v>2047.6798643081322</v>
      </c>
      <c r="F16" s="47">
        <f t="shared" si="4"/>
        <v>2033.8839139777015</v>
      </c>
      <c r="G16" s="47">
        <f t="shared" si="4"/>
        <v>2001.8514043940768</v>
      </c>
      <c r="H16" s="47">
        <f t="shared" si="4"/>
        <v>1952.992264636508</v>
      </c>
      <c r="I16" s="47">
        <f t="shared" si="4"/>
        <v>2156.1315810828837</v>
      </c>
      <c r="J16" s="54"/>
      <c r="K16" s="54"/>
      <c r="L16" s="28" t="s">
        <v>97</v>
      </c>
      <c r="M16" s="29" t="s">
        <v>63</v>
      </c>
    </row>
    <row r="17" spans="2:13" x14ac:dyDescent="0.15">
      <c r="B17" s="9"/>
      <c r="C17" s="10"/>
      <c r="D17" s="59"/>
      <c r="E17" s="24"/>
      <c r="F17" s="24"/>
      <c r="G17" s="24"/>
      <c r="H17" s="24"/>
      <c r="I17" s="60" t="s">
        <v>148</v>
      </c>
      <c r="J17" s="60" t="s">
        <v>149</v>
      </c>
      <c r="K17" s="60" t="s">
        <v>150</v>
      </c>
      <c r="L17" s="61"/>
      <c r="M17" s="62"/>
    </row>
    <row r="18" spans="2:13" x14ac:dyDescent="0.15">
      <c r="B18" s="44"/>
      <c r="C18" s="44"/>
      <c r="D18" s="44"/>
      <c r="E18" s="45"/>
      <c r="F18" s="45"/>
      <c r="G18" s="45"/>
      <c r="H18" s="45"/>
      <c r="I18" s="45"/>
      <c r="J18" s="46"/>
      <c r="K18" s="46"/>
    </row>
    <row r="19" spans="2:13" x14ac:dyDescent="0.15"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2:13" x14ac:dyDescent="0.15">
      <c r="B20" s="44"/>
      <c r="C20" s="44"/>
      <c r="D20" s="44"/>
      <c r="E20" s="46"/>
      <c r="F20" s="46"/>
      <c r="G20" s="46"/>
      <c r="H20" s="46"/>
      <c r="I20" s="46"/>
      <c r="J20" s="46"/>
      <c r="K20" s="44"/>
    </row>
    <row r="21" spans="2:13" x14ac:dyDescent="0.15">
      <c r="B21" s="44"/>
      <c r="C21" s="44"/>
      <c r="D21" s="44"/>
      <c r="E21" s="46" t="s">
        <v>14</v>
      </c>
      <c r="F21" s="46"/>
      <c r="G21" s="46"/>
      <c r="H21" s="46"/>
      <c r="I21" s="46"/>
      <c r="J21" s="46"/>
      <c r="K21" s="44"/>
    </row>
    <row r="22" spans="2:13" x14ac:dyDescent="0.15">
      <c r="B22" s="44"/>
      <c r="C22" s="44"/>
      <c r="D22" s="44"/>
      <c r="E22" s="46"/>
      <c r="F22" s="46"/>
      <c r="G22" s="46"/>
      <c r="H22" s="46"/>
      <c r="I22" s="46"/>
      <c r="J22" s="46"/>
      <c r="K22" s="44"/>
    </row>
    <row r="23" spans="2:13" ht="14.25" thickBot="1" x14ac:dyDescent="0.2">
      <c r="B23" s="44"/>
      <c r="C23" s="44"/>
      <c r="D23" s="44"/>
      <c r="E23" s="30" t="s">
        <v>11</v>
      </c>
      <c r="F23" s="30" t="s">
        <v>10</v>
      </c>
      <c r="G23" s="30" t="s">
        <v>15</v>
      </c>
      <c r="H23" s="31" t="s">
        <v>9</v>
      </c>
      <c r="I23" s="30" t="s">
        <v>12</v>
      </c>
      <c r="J23" s="83" t="s">
        <v>22</v>
      </c>
      <c r="K23" s="84"/>
      <c r="L23" s="85"/>
    </row>
    <row r="24" spans="2:13" ht="14.25" thickTop="1" x14ac:dyDescent="0.15">
      <c r="B24" s="44"/>
      <c r="C24" s="44"/>
      <c r="D24" s="44"/>
      <c r="E24" s="33" t="s">
        <v>64</v>
      </c>
      <c r="F24" s="33">
        <v>2</v>
      </c>
      <c r="G24" s="34">
        <v>5.41</v>
      </c>
      <c r="H24" s="35">
        <v>1.56</v>
      </c>
      <c r="I24" s="33">
        <f>F24*H24*G24</f>
        <v>16.879200000000001</v>
      </c>
      <c r="J24" s="25"/>
      <c r="K24" s="58"/>
      <c r="L24" s="26"/>
    </row>
    <row r="25" spans="2:13" x14ac:dyDescent="0.15">
      <c r="B25" s="44"/>
      <c r="C25" s="44"/>
      <c r="D25" s="44"/>
      <c r="E25" s="11" t="s">
        <v>65</v>
      </c>
      <c r="F25" s="11">
        <v>4</v>
      </c>
      <c r="G25" s="36">
        <v>5.41</v>
      </c>
      <c r="H25" s="37">
        <v>0.995</v>
      </c>
      <c r="I25" s="11">
        <f>F25*H25*G25</f>
        <v>21.5318</v>
      </c>
      <c r="J25" s="9"/>
      <c r="K25" s="38"/>
      <c r="L25" s="10"/>
    </row>
    <row r="26" spans="2:13" x14ac:dyDescent="0.15">
      <c r="B26" s="46"/>
      <c r="C26" s="44"/>
      <c r="D26" s="44"/>
      <c r="E26" s="11" t="s">
        <v>66</v>
      </c>
      <c r="F26" s="11">
        <v>23</v>
      </c>
      <c r="G26" s="36">
        <v>0.96199999999999997</v>
      </c>
      <c r="H26" s="37">
        <v>0.56000000000000005</v>
      </c>
      <c r="I26" s="23">
        <f>F26*H26*G26</f>
        <v>12.390560000000001</v>
      </c>
      <c r="J26" s="56" t="s">
        <v>146</v>
      </c>
      <c r="K26" s="38"/>
      <c r="L26" s="10"/>
    </row>
    <row r="27" spans="2:13" x14ac:dyDescent="0.15">
      <c r="B27" s="44"/>
      <c r="C27" s="44"/>
      <c r="D27" s="44"/>
      <c r="E27" s="11" t="s">
        <v>66</v>
      </c>
      <c r="F27" s="11">
        <v>23</v>
      </c>
      <c r="G27" s="36">
        <v>0.3</v>
      </c>
      <c r="H27" s="37">
        <v>0.56000000000000005</v>
      </c>
      <c r="I27" s="23">
        <f>F27*H27*G27</f>
        <v>3.8639999999999999</v>
      </c>
      <c r="J27" s="56" t="s">
        <v>147</v>
      </c>
      <c r="K27" s="38"/>
      <c r="L27" s="10"/>
    </row>
    <row r="28" spans="2:13" x14ac:dyDescent="0.15">
      <c r="B28" s="44"/>
      <c r="C28" s="44"/>
      <c r="D28" s="44"/>
      <c r="E28" s="12" t="s">
        <v>13</v>
      </c>
      <c r="F28" s="38"/>
      <c r="G28" s="38"/>
      <c r="H28" s="10"/>
      <c r="I28" s="39">
        <f>I24+I25+I26+I27</f>
        <v>54.665559999999999</v>
      </c>
      <c r="J28" s="25"/>
      <c r="K28" s="58"/>
      <c r="L28" s="26"/>
    </row>
    <row r="29" spans="2:13" x14ac:dyDescent="0.15">
      <c r="E29" s="64" t="s">
        <v>152</v>
      </c>
      <c r="F29" s="64">
        <v>54.665599999999998</v>
      </c>
    </row>
    <row r="30" spans="2:13" x14ac:dyDescent="0.15">
      <c r="E30" s="64" t="s">
        <v>151</v>
      </c>
      <c r="F30" s="65">
        <v>55.593600000000002</v>
      </c>
    </row>
    <row r="31" spans="2:13" x14ac:dyDescent="0.15">
      <c r="E31" s="65" t="s">
        <v>140</v>
      </c>
      <c r="F31" s="64">
        <v>57.241599999999998</v>
      </c>
    </row>
    <row r="32" spans="2:13" x14ac:dyDescent="0.15">
      <c r="E32" s="65" t="s">
        <v>141</v>
      </c>
      <c r="F32" s="64">
        <v>58.864400000000003</v>
      </c>
    </row>
    <row r="33" spans="2:15" ht="22.5" customHeight="1" x14ac:dyDescent="0.15">
      <c r="J33" s="2" t="s">
        <v>104</v>
      </c>
      <c r="K33" s="5"/>
      <c r="L33" s="5"/>
    </row>
    <row r="34" spans="2:15" ht="13.5" customHeight="1" x14ac:dyDescent="0.15">
      <c r="J34" s="5"/>
      <c r="K34" s="5"/>
      <c r="L34" s="5"/>
    </row>
    <row r="35" spans="2:15" ht="13.5" customHeight="1" x14ac:dyDescent="0.15">
      <c r="J35" s="5"/>
      <c r="K35" s="5"/>
      <c r="L35" s="5"/>
    </row>
    <row r="36" spans="2:15" ht="18.75" customHeight="1" x14ac:dyDescent="0.15">
      <c r="B36" s="75" t="s">
        <v>27</v>
      </c>
      <c r="C36" s="75"/>
      <c r="D36" s="75"/>
      <c r="E36" s="75"/>
      <c r="F36" s="75"/>
      <c r="G36" s="75"/>
      <c r="H36" s="75"/>
      <c r="I36" s="75"/>
      <c r="J36" s="75"/>
      <c r="K36" s="75"/>
      <c r="L36" s="3"/>
      <c r="M36" s="3"/>
      <c r="N36" s="3"/>
      <c r="O36" s="3"/>
    </row>
    <row r="37" spans="2:15" ht="18.7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  <c r="N37" s="3"/>
      <c r="O37" s="3"/>
    </row>
    <row r="38" spans="2:15" ht="18.7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</row>
    <row r="39" spans="2:15" x14ac:dyDescent="0.15">
      <c r="B39" s="9" t="s">
        <v>18</v>
      </c>
      <c r="C39" s="10"/>
      <c r="D39" s="11" t="s">
        <v>98</v>
      </c>
      <c r="E39" s="11" t="s">
        <v>99</v>
      </c>
      <c r="F39" s="11" t="s">
        <v>100</v>
      </c>
      <c r="G39" s="11" t="s">
        <v>101</v>
      </c>
      <c r="H39" s="11" t="s">
        <v>102</v>
      </c>
      <c r="I39" s="11" t="s">
        <v>103</v>
      </c>
      <c r="J39" s="11" t="s">
        <v>140</v>
      </c>
      <c r="K39" s="11" t="s">
        <v>141</v>
      </c>
      <c r="L39" s="81" t="s">
        <v>22</v>
      </c>
      <c r="M39" s="82"/>
    </row>
    <row r="40" spans="2:15" ht="14.25" thickBot="1" x14ac:dyDescent="0.2">
      <c r="B40" s="41" t="s">
        <v>20</v>
      </c>
      <c r="C40" s="32"/>
      <c r="D40" s="42">
        <v>60</v>
      </c>
      <c r="E40" s="42">
        <v>76</v>
      </c>
      <c r="F40" s="42">
        <v>89</v>
      </c>
      <c r="G40" s="42">
        <v>114</v>
      </c>
      <c r="H40" s="42">
        <v>140</v>
      </c>
      <c r="I40" s="42">
        <v>165</v>
      </c>
      <c r="J40" s="49">
        <v>216</v>
      </c>
      <c r="K40" s="49">
        <v>267</v>
      </c>
      <c r="L40" s="31"/>
      <c r="M40" s="32"/>
    </row>
    <row r="41" spans="2:15" ht="14.25" thickTop="1" x14ac:dyDescent="0.15">
      <c r="B41" s="25" t="s">
        <v>0</v>
      </c>
      <c r="C41" s="29" t="s">
        <v>44</v>
      </c>
      <c r="D41" s="39">
        <v>0.1605</v>
      </c>
      <c r="E41" s="39">
        <v>0.1605</v>
      </c>
      <c r="F41" s="39">
        <v>0.1605</v>
      </c>
      <c r="G41" s="39">
        <v>0.1605</v>
      </c>
      <c r="H41" s="39">
        <v>0.1605</v>
      </c>
      <c r="I41" s="55">
        <v>0.18049999999999999</v>
      </c>
      <c r="J41" s="63">
        <v>0.20050000000000001</v>
      </c>
      <c r="K41" s="63">
        <v>0.23200000000000001</v>
      </c>
      <c r="L41" s="28"/>
      <c r="M41" s="18" t="s">
        <v>46</v>
      </c>
    </row>
    <row r="42" spans="2:15" x14ac:dyDescent="0.15">
      <c r="B42" s="25" t="s">
        <v>21</v>
      </c>
      <c r="C42" s="29" t="s">
        <v>79</v>
      </c>
      <c r="D42" s="23">
        <v>4.4999999999999997E-3</v>
      </c>
      <c r="E42" s="23">
        <v>4.4999999999999997E-3</v>
      </c>
      <c r="F42" s="23">
        <v>4.4999999999999997E-3</v>
      </c>
      <c r="G42" s="23">
        <v>4.4999999999999997E-3</v>
      </c>
      <c r="H42" s="23">
        <v>4.4999999999999997E-3</v>
      </c>
      <c r="I42" s="23">
        <v>4.4999999999999997E-3</v>
      </c>
      <c r="J42" s="51">
        <v>4.4999999999999997E-3</v>
      </c>
      <c r="K42" s="51">
        <v>4.4999999999999997E-3</v>
      </c>
      <c r="L42" s="12" t="s">
        <v>143</v>
      </c>
      <c r="M42" s="29" t="s">
        <v>81</v>
      </c>
    </row>
    <row r="43" spans="2:15" x14ac:dyDescent="0.15">
      <c r="B43" s="9" t="s">
        <v>19</v>
      </c>
      <c r="C43" s="22" t="s">
        <v>82</v>
      </c>
      <c r="D43" s="23">
        <f t="shared" ref="D43:K43" si="5">(PI()*(D40/1000)^2)/4</f>
        <v>2.8274333882308137E-3</v>
      </c>
      <c r="E43" s="23">
        <f>(PI()*(E40/1000)^2)/4</f>
        <v>4.5364597917836608E-3</v>
      </c>
      <c r="F43" s="23">
        <f t="shared" si="5"/>
        <v>6.221138852271187E-3</v>
      </c>
      <c r="G43" s="23">
        <f t="shared" si="5"/>
        <v>1.0207034531513238E-2</v>
      </c>
      <c r="H43" s="23">
        <f t="shared" si="5"/>
        <v>1.5393804002589988E-2</v>
      </c>
      <c r="I43" s="23">
        <f t="shared" si="5"/>
        <v>2.1382464998495533E-2</v>
      </c>
      <c r="J43" s="23">
        <f t="shared" si="5"/>
        <v>3.6643536711471345E-2</v>
      </c>
      <c r="K43" s="23">
        <f t="shared" si="5"/>
        <v>5.5990249670440695E-2</v>
      </c>
      <c r="L43" s="12" t="s">
        <v>83</v>
      </c>
      <c r="M43" s="22" t="s">
        <v>84</v>
      </c>
    </row>
    <row r="44" spans="2:15" x14ac:dyDescent="0.15">
      <c r="B44" s="9" t="s">
        <v>2</v>
      </c>
      <c r="C44" s="22" t="s">
        <v>85</v>
      </c>
      <c r="D44" s="23">
        <f t="shared" ref="D44:K44" si="6">D41-(D43+D42)</f>
        <v>0.1531725666117692</v>
      </c>
      <c r="E44" s="23">
        <f t="shared" si="6"/>
        <v>0.15146354020821634</v>
      </c>
      <c r="F44" s="23">
        <f t="shared" si="6"/>
        <v>0.14977886114772881</v>
      </c>
      <c r="G44" s="23">
        <f t="shared" si="6"/>
        <v>0.14579296546848677</v>
      </c>
      <c r="H44" s="23">
        <f t="shared" si="6"/>
        <v>0.14060619599741001</v>
      </c>
      <c r="I44" s="23">
        <f t="shared" si="6"/>
        <v>0.15461753500150446</v>
      </c>
      <c r="J44" s="23">
        <f t="shared" si="6"/>
        <v>0.15935646328852868</v>
      </c>
      <c r="K44" s="23">
        <f t="shared" si="6"/>
        <v>0.17150975032955931</v>
      </c>
      <c r="L44" s="12" t="s">
        <v>86</v>
      </c>
      <c r="M44" s="29" t="s">
        <v>52</v>
      </c>
    </row>
    <row r="45" spans="2:15" x14ac:dyDescent="0.15">
      <c r="B45" s="9" t="s">
        <v>3</v>
      </c>
      <c r="C45" s="22" t="s">
        <v>87</v>
      </c>
      <c r="D45" s="23">
        <f t="shared" ref="D45:K45" si="7">D44*5.49</f>
        <v>0.84091739069861293</v>
      </c>
      <c r="E45" s="23">
        <f t="shared" si="7"/>
        <v>0.83153483574310771</v>
      </c>
      <c r="F45" s="23">
        <f t="shared" si="7"/>
        <v>0.82228594770103125</v>
      </c>
      <c r="G45" s="23">
        <f t="shared" si="7"/>
        <v>0.80040338042199244</v>
      </c>
      <c r="H45" s="23">
        <f t="shared" si="7"/>
        <v>0.77192801602578098</v>
      </c>
      <c r="I45" s="23">
        <f t="shared" si="7"/>
        <v>0.84885026715825951</v>
      </c>
      <c r="J45" s="23">
        <f t="shared" si="7"/>
        <v>0.87486698345402247</v>
      </c>
      <c r="K45" s="23">
        <f t="shared" si="7"/>
        <v>0.94158852930928072</v>
      </c>
      <c r="L45" s="12" t="s">
        <v>88</v>
      </c>
      <c r="M45" s="29" t="s">
        <v>55</v>
      </c>
    </row>
    <row r="46" spans="2:15" x14ac:dyDescent="0.15">
      <c r="B46" s="9" t="s">
        <v>23</v>
      </c>
      <c r="C46" s="22" t="s">
        <v>89</v>
      </c>
      <c r="D46" s="36">
        <v>7.96</v>
      </c>
      <c r="E46" s="36">
        <v>7.96</v>
      </c>
      <c r="F46" s="36">
        <v>7.96</v>
      </c>
      <c r="G46" s="36">
        <v>7.96</v>
      </c>
      <c r="H46" s="36">
        <v>7.96</v>
      </c>
      <c r="I46" s="36">
        <v>7.96</v>
      </c>
      <c r="J46" s="37">
        <v>7.96</v>
      </c>
      <c r="K46" s="37">
        <v>7.96</v>
      </c>
      <c r="L46" s="12" t="s">
        <v>142</v>
      </c>
      <c r="M46" s="29" t="s">
        <v>91</v>
      </c>
    </row>
    <row r="47" spans="2:15" x14ac:dyDescent="0.15">
      <c r="B47" s="9" t="s">
        <v>24</v>
      </c>
      <c r="C47" s="22" t="s">
        <v>92</v>
      </c>
      <c r="D47" s="36">
        <v>6.21</v>
      </c>
      <c r="E47" s="36">
        <v>7.96</v>
      </c>
      <c r="F47" s="36">
        <v>12.252000000000001</v>
      </c>
      <c r="G47" s="36">
        <v>18.986000000000001</v>
      </c>
      <c r="H47" s="36">
        <v>24.821000000000002</v>
      </c>
      <c r="I47" s="36">
        <v>37.417999999999999</v>
      </c>
      <c r="J47" s="37">
        <v>56.036999999999999</v>
      </c>
      <c r="K47" s="37">
        <v>85.789000000000001</v>
      </c>
      <c r="L47" s="9"/>
      <c r="M47" s="29" t="s">
        <v>93</v>
      </c>
    </row>
    <row r="48" spans="2:15" x14ac:dyDescent="0.15">
      <c r="B48" s="9" t="s">
        <v>5</v>
      </c>
      <c r="C48" s="22" t="s">
        <v>94</v>
      </c>
      <c r="D48" s="24">
        <f t="shared" ref="D48:K48" si="8">D45*2.3*1000</f>
        <v>1934.1099986068095</v>
      </c>
      <c r="E48" s="24">
        <f t="shared" si="8"/>
        <v>1912.5301222091475</v>
      </c>
      <c r="F48" s="24">
        <f t="shared" si="8"/>
        <v>1891.2576797123718</v>
      </c>
      <c r="G48" s="24">
        <f t="shared" si="8"/>
        <v>1840.9277749705825</v>
      </c>
      <c r="H48" s="24">
        <f t="shared" si="8"/>
        <v>1775.4344368592961</v>
      </c>
      <c r="I48" s="24">
        <f t="shared" si="8"/>
        <v>1952.3556144639967</v>
      </c>
      <c r="J48" s="24">
        <f t="shared" si="8"/>
        <v>2012.1940619442516</v>
      </c>
      <c r="K48" s="24">
        <f t="shared" si="8"/>
        <v>2165.6536174113453</v>
      </c>
      <c r="L48" s="12" t="s">
        <v>95</v>
      </c>
      <c r="M48" s="29" t="s">
        <v>57</v>
      </c>
    </row>
    <row r="49" spans="2:13" x14ac:dyDescent="0.15">
      <c r="B49" s="9" t="s">
        <v>6</v>
      </c>
      <c r="C49" s="22" t="s">
        <v>96</v>
      </c>
      <c r="D49" s="23">
        <f>I62</f>
        <v>54.665559999999999</v>
      </c>
      <c r="E49" s="23">
        <f>I62</f>
        <v>54.665559999999999</v>
      </c>
      <c r="F49" s="23">
        <f>I62</f>
        <v>54.665559999999999</v>
      </c>
      <c r="G49" s="23">
        <f>I62</f>
        <v>54.665559999999999</v>
      </c>
      <c r="H49" s="23">
        <f>I62</f>
        <v>54.665559999999999</v>
      </c>
      <c r="I49" s="23">
        <f>F64</f>
        <v>55.593600000000002</v>
      </c>
      <c r="J49" s="51">
        <f>F65</f>
        <v>57.241599999999998</v>
      </c>
      <c r="K49" s="51">
        <f>F66</f>
        <v>58.864400000000003</v>
      </c>
      <c r="L49" s="9"/>
      <c r="M49" s="29" t="s">
        <v>61</v>
      </c>
    </row>
    <row r="50" spans="2:13" x14ac:dyDescent="0.15">
      <c r="B50" s="25" t="s">
        <v>7</v>
      </c>
      <c r="C50" s="26"/>
      <c r="D50" s="47">
        <f t="shared" ref="D50:K50" si="9">D48+D49+D46+D47</f>
        <v>2002.9455586068095</v>
      </c>
      <c r="E50" s="47">
        <f t="shared" si="9"/>
        <v>1983.1156822091475</v>
      </c>
      <c r="F50" s="47">
        <f t="shared" si="9"/>
        <v>1966.1352397123717</v>
      </c>
      <c r="G50" s="47">
        <f t="shared" si="9"/>
        <v>1922.5393349705826</v>
      </c>
      <c r="H50" s="47">
        <f t="shared" si="9"/>
        <v>1862.8809968592959</v>
      </c>
      <c r="I50" s="47">
        <f t="shared" si="9"/>
        <v>2053.3272144639968</v>
      </c>
      <c r="J50" s="47">
        <f t="shared" si="9"/>
        <v>2133.4326619442513</v>
      </c>
      <c r="K50" s="47">
        <f t="shared" si="9"/>
        <v>2318.2670174113455</v>
      </c>
      <c r="L50" s="28" t="s">
        <v>97</v>
      </c>
      <c r="M50" s="29" t="s">
        <v>63</v>
      </c>
    </row>
    <row r="51" spans="2:13" x14ac:dyDescent="0.15">
      <c r="B51" s="9"/>
      <c r="C51" s="10"/>
      <c r="D51" s="59"/>
      <c r="E51" s="24"/>
      <c r="F51" s="24"/>
      <c r="G51" s="24"/>
      <c r="H51" s="24"/>
      <c r="I51" s="60" t="s">
        <v>148</v>
      </c>
      <c r="J51" s="60" t="s">
        <v>149</v>
      </c>
      <c r="K51" s="60" t="s">
        <v>150</v>
      </c>
      <c r="L51" s="61"/>
      <c r="M51" s="62"/>
    </row>
    <row r="52" spans="2:13" x14ac:dyDescent="0.15">
      <c r="B52" s="44"/>
      <c r="C52" s="44"/>
      <c r="D52" s="44"/>
      <c r="E52" s="45"/>
      <c r="F52" s="45"/>
      <c r="G52" s="45"/>
      <c r="H52" s="45"/>
      <c r="I52" s="45"/>
      <c r="J52" s="46"/>
      <c r="K52" s="46"/>
    </row>
    <row r="53" spans="2:13" x14ac:dyDescent="0.15"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2:13" x14ac:dyDescent="0.15">
      <c r="B54" s="44"/>
      <c r="C54" s="44"/>
      <c r="D54" s="44"/>
      <c r="E54" s="46"/>
      <c r="F54" s="46"/>
      <c r="G54" s="46"/>
      <c r="H54" s="46"/>
      <c r="I54" s="46"/>
      <c r="J54" s="46"/>
      <c r="K54" s="44"/>
    </row>
    <row r="55" spans="2:13" x14ac:dyDescent="0.15">
      <c r="B55" s="44"/>
      <c r="C55" s="44"/>
      <c r="D55" s="44"/>
      <c r="E55" s="46" t="s">
        <v>14</v>
      </c>
      <c r="F55" s="46"/>
      <c r="G55" s="46"/>
      <c r="H55" s="46"/>
      <c r="I55" s="46"/>
      <c r="J55" s="46"/>
      <c r="K55" s="44"/>
    </row>
    <row r="56" spans="2:13" x14ac:dyDescent="0.15">
      <c r="B56" s="44"/>
      <c r="C56" s="44"/>
      <c r="D56" s="44"/>
      <c r="E56" s="46"/>
      <c r="F56" s="46"/>
      <c r="G56" s="46"/>
      <c r="H56" s="46"/>
      <c r="I56" s="46"/>
      <c r="J56" s="46"/>
      <c r="K56" s="44"/>
    </row>
    <row r="57" spans="2:13" ht="14.25" thickBot="1" x14ac:dyDescent="0.2">
      <c r="B57" s="44"/>
      <c r="C57" s="44"/>
      <c r="D57" s="44"/>
      <c r="E57" s="30" t="s">
        <v>11</v>
      </c>
      <c r="F57" s="30" t="s">
        <v>10</v>
      </c>
      <c r="G57" s="30" t="s">
        <v>15</v>
      </c>
      <c r="H57" s="31" t="s">
        <v>9</v>
      </c>
      <c r="I57" s="30" t="s">
        <v>12</v>
      </c>
      <c r="J57" s="83" t="s">
        <v>22</v>
      </c>
      <c r="K57" s="84"/>
      <c r="L57" s="85"/>
    </row>
    <row r="58" spans="2:13" ht="14.25" thickTop="1" x14ac:dyDescent="0.15">
      <c r="B58" s="44"/>
      <c r="C58" s="44"/>
      <c r="D58" s="44"/>
      <c r="E58" s="33" t="s">
        <v>64</v>
      </c>
      <c r="F58" s="33">
        <v>2</v>
      </c>
      <c r="G58" s="34">
        <v>5.41</v>
      </c>
      <c r="H58" s="35">
        <v>1.56</v>
      </c>
      <c r="I58" s="33">
        <f>F58*H58*G58</f>
        <v>16.879200000000001</v>
      </c>
      <c r="J58" s="25"/>
      <c r="K58" s="58"/>
      <c r="L58" s="26"/>
    </row>
    <row r="59" spans="2:13" x14ac:dyDescent="0.15">
      <c r="B59" s="44"/>
      <c r="C59" s="44"/>
      <c r="D59" s="44"/>
      <c r="E59" s="11" t="s">
        <v>65</v>
      </c>
      <c r="F59" s="11">
        <v>4</v>
      </c>
      <c r="G59" s="36">
        <v>5.41</v>
      </c>
      <c r="H59" s="37">
        <v>0.995</v>
      </c>
      <c r="I59" s="11">
        <f>F59*H59*G59</f>
        <v>21.5318</v>
      </c>
      <c r="J59" s="9"/>
      <c r="K59" s="38"/>
      <c r="L59" s="10"/>
    </row>
    <row r="60" spans="2:13" x14ac:dyDescent="0.15">
      <c r="B60" s="46"/>
      <c r="C60" s="44"/>
      <c r="D60" s="44"/>
      <c r="E60" s="11" t="s">
        <v>66</v>
      </c>
      <c r="F60" s="11">
        <v>23</v>
      </c>
      <c r="G60" s="36">
        <v>0.96199999999999997</v>
      </c>
      <c r="H60" s="37">
        <v>0.56000000000000005</v>
      </c>
      <c r="I60" s="23">
        <f>F60*H60*G60</f>
        <v>12.390560000000001</v>
      </c>
      <c r="J60" s="56" t="s">
        <v>145</v>
      </c>
      <c r="K60" s="57"/>
      <c r="L60" s="10"/>
    </row>
    <row r="61" spans="2:13" x14ac:dyDescent="0.15">
      <c r="B61" s="44"/>
      <c r="C61" s="44"/>
      <c r="D61" s="44"/>
      <c r="E61" s="11" t="s">
        <v>66</v>
      </c>
      <c r="F61" s="11">
        <v>23</v>
      </c>
      <c r="G61" s="36">
        <v>0.3</v>
      </c>
      <c r="H61" s="37">
        <v>0.56000000000000005</v>
      </c>
      <c r="I61" s="23">
        <f>F61*H61*G61</f>
        <v>3.8639999999999999</v>
      </c>
      <c r="J61" s="56" t="s">
        <v>144</v>
      </c>
      <c r="K61" s="38"/>
      <c r="L61" s="10"/>
    </row>
    <row r="62" spans="2:13" x14ac:dyDescent="0.15">
      <c r="B62" s="44"/>
      <c r="C62" s="44"/>
      <c r="D62" s="44"/>
      <c r="E62" s="12" t="s">
        <v>13</v>
      </c>
      <c r="F62" s="38"/>
      <c r="G62" s="38"/>
      <c r="H62" s="10"/>
      <c r="I62" s="39">
        <f>I58+I59+I60+I61</f>
        <v>54.665559999999999</v>
      </c>
      <c r="J62" s="25"/>
      <c r="K62" s="58"/>
      <c r="L62" s="26"/>
    </row>
    <row r="63" spans="2:13" x14ac:dyDescent="0.15">
      <c r="E63" s="64" t="s">
        <v>152</v>
      </c>
      <c r="F63" s="64">
        <v>54.665599999999998</v>
      </c>
    </row>
    <row r="64" spans="2:13" x14ac:dyDescent="0.15">
      <c r="E64" s="64" t="s">
        <v>151</v>
      </c>
      <c r="F64" s="65">
        <v>55.593600000000002</v>
      </c>
    </row>
    <row r="65" spans="5:12" x14ac:dyDescent="0.15">
      <c r="E65" s="65" t="s">
        <v>140</v>
      </c>
      <c r="F65" s="64">
        <v>57.241599999999998</v>
      </c>
    </row>
    <row r="66" spans="5:12" x14ac:dyDescent="0.15">
      <c r="E66" s="65" t="s">
        <v>141</v>
      </c>
      <c r="F66" s="64">
        <v>58.864400000000003</v>
      </c>
    </row>
    <row r="67" spans="5:12" ht="22.5" customHeight="1" x14ac:dyDescent="0.15">
      <c r="J67" s="2" t="s">
        <v>104</v>
      </c>
      <c r="K67" s="5"/>
      <c r="L67" s="5"/>
    </row>
    <row r="68" spans="5:12" ht="13.5" customHeight="1" x14ac:dyDescent="0.15">
      <c r="J68" s="5"/>
      <c r="K68" s="5"/>
      <c r="L68" s="5"/>
    </row>
  </sheetData>
  <mergeCells count="6">
    <mergeCell ref="L39:M39"/>
    <mergeCell ref="B2:K2"/>
    <mergeCell ref="L5:M5"/>
    <mergeCell ref="B36:K36"/>
    <mergeCell ref="J57:L57"/>
    <mergeCell ref="J23:L23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8"/>
  <sheetViews>
    <sheetView tabSelected="1" topLeftCell="D8" zoomScale="80" zoomScaleNormal="80" workbookViewId="0">
      <selection activeCell="P40" sqref="P40"/>
    </sheetView>
  </sheetViews>
  <sheetFormatPr defaultRowHeight="13.5" x14ac:dyDescent="0.15"/>
  <cols>
    <col min="2" max="2" width="15" customWidth="1"/>
    <col min="3" max="3" width="6.25" customWidth="1"/>
    <col min="4" max="9" width="9.375" customWidth="1"/>
    <col min="10" max="10" width="13.125" customWidth="1"/>
    <col min="11" max="11" width="5.625" customWidth="1"/>
    <col min="14" max="14" width="15" customWidth="1"/>
    <col min="15" max="15" width="6.25" customWidth="1"/>
    <col min="16" max="21" width="9.375" customWidth="1"/>
    <col min="22" max="22" width="13.125" customWidth="1"/>
    <col min="23" max="23" width="5.625" customWidth="1"/>
  </cols>
  <sheetData>
    <row r="2" spans="2:24" ht="18.75" customHeight="1" x14ac:dyDescent="0.15">
      <c r="B2" s="75" t="s">
        <v>171</v>
      </c>
      <c r="C2" s="75"/>
      <c r="D2" s="75"/>
      <c r="E2" s="75"/>
      <c r="F2" s="75"/>
      <c r="G2" s="75"/>
      <c r="H2" s="75"/>
      <c r="I2" s="75"/>
      <c r="J2" s="75"/>
      <c r="K2" s="75"/>
      <c r="L2" s="3"/>
      <c r="N2" s="75" t="s">
        <v>171</v>
      </c>
      <c r="O2" s="75"/>
      <c r="P2" s="75"/>
      <c r="Q2" s="75"/>
      <c r="R2" s="75"/>
      <c r="S2" s="75"/>
      <c r="T2" s="75"/>
      <c r="U2" s="75"/>
      <c r="V2" s="75"/>
      <c r="W2" s="75"/>
      <c r="X2" s="3"/>
    </row>
    <row r="3" spans="2:24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3"/>
      <c r="N3" s="2"/>
      <c r="O3" s="2"/>
      <c r="P3" s="2"/>
      <c r="Q3" s="2"/>
      <c r="R3" s="2"/>
      <c r="S3" s="2"/>
      <c r="T3" s="2"/>
      <c r="U3" s="2"/>
      <c r="V3" s="2"/>
      <c r="W3" s="2"/>
      <c r="X3" s="3"/>
    </row>
    <row r="4" spans="2:24" ht="18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x14ac:dyDescent="0.15">
      <c r="B5" s="9" t="s">
        <v>18</v>
      </c>
      <c r="C5" s="10"/>
      <c r="D5" s="11" t="s">
        <v>105</v>
      </c>
      <c r="E5" s="11" t="s">
        <v>106</v>
      </c>
      <c r="F5" s="11" t="s">
        <v>107</v>
      </c>
      <c r="G5" s="11" t="s">
        <v>108</v>
      </c>
      <c r="H5" s="11" t="s">
        <v>109</v>
      </c>
      <c r="I5" s="11" t="s">
        <v>110</v>
      </c>
      <c r="J5" s="81" t="s">
        <v>22</v>
      </c>
      <c r="K5" s="82"/>
      <c r="N5" s="9" t="s">
        <v>18</v>
      </c>
      <c r="O5" s="10"/>
      <c r="P5" s="11" t="s">
        <v>39</v>
      </c>
      <c r="Q5" s="11" t="s">
        <v>40</v>
      </c>
      <c r="R5" s="11" t="s">
        <v>41</v>
      </c>
      <c r="S5" s="11" t="s">
        <v>42</v>
      </c>
      <c r="T5" s="11" t="s">
        <v>43</v>
      </c>
      <c r="U5" s="11" t="s">
        <v>33</v>
      </c>
      <c r="V5" s="81" t="s">
        <v>22</v>
      </c>
      <c r="W5" s="82"/>
    </row>
    <row r="6" spans="2:24" ht="14.25" thickBot="1" x14ac:dyDescent="0.2">
      <c r="B6" s="41" t="s">
        <v>20</v>
      </c>
      <c r="C6" s="32"/>
      <c r="D6" s="42">
        <v>60.3</v>
      </c>
      <c r="E6" s="42">
        <v>76.3</v>
      </c>
      <c r="F6" s="42">
        <v>89.1</v>
      </c>
      <c r="G6" s="42">
        <v>114.3</v>
      </c>
      <c r="H6" s="42">
        <v>139.80000000000001</v>
      </c>
      <c r="I6" s="42"/>
      <c r="J6" s="31"/>
      <c r="K6" s="32"/>
      <c r="N6" s="41" t="s">
        <v>20</v>
      </c>
      <c r="O6" s="32"/>
      <c r="P6" s="42">
        <v>60.3</v>
      </c>
      <c r="Q6" s="42">
        <v>76.3</v>
      </c>
      <c r="R6" s="42">
        <v>89.1</v>
      </c>
      <c r="S6" s="42">
        <v>114.3</v>
      </c>
      <c r="T6" s="42">
        <v>139.80000000000001</v>
      </c>
      <c r="U6" s="42"/>
      <c r="V6" s="31"/>
      <c r="W6" s="32"/>
    </row>
    <row r="7" spans="2:24" ht="14.25" thickTop="1" x14ac:dyDescent="0.15">
      <c r="B7" s="25" t="s">
        <v>0</v>
      </c>
      <c r="C7" s="29" t="s">
        <v>111</v>
      </c>
      <c r="D7" s="39">
        <v>0.1348</v>
      </c>
      <c r="E7" s="39">
        <v>0.1348</v>
      </c>
      <c r="F7" s="39">
        <v>0.1348</v>
      </c>
      <c r="G7" s="39">
        <v>0.1348</v>
      </c>
      <c r="H7" s="39">
        <v>0.1525</v>
      </c>
      <c r="I7" s="39"/>
      <c r="J7" s="28"/>
      <c r="K7" s="18" t="s">
        <v>112</v>
      </c>
      <c r="N7" s="25" t="s">
        <v>0</v>
      </c>
      <c r="O7" s="29" t="s">
        <v>44</v>
      </c>
      <c r="P7" s="39">
        <v>0.1348</v>
      </c>
      <c r="Q7" s="39">
        <v>0.1348</v>
      </c>
      <c r="R7" s="39">
        <v>0.1348</v>
      </c>
      <c r="S7" s="39">
        <v>0.1348</v>
      </c>
      <c r="T7" s="39">
        <v>0.1525</v>
      </c>
      <c r="U7" s="39"/>
      <c r="V7" s="28"/>
      <c r="W7" s="18" t="s">
        <v>46</v>
      </c>
    </row>
    <row r="8" spans="2:24" x14ac:dyDescent="0.15">
      <c r="B8" s="25" t="s">
        <v>21</v>
      </c>
      <c r="C8" s="29" t="s">
        <v>47</v>
      </c>
      <c r="D8" s="23">
        <v>4.5999999999999999E-3</v>
      </c>
      <c r="E8" s="23">
        <v>4.5999999999999999E-3</v>
      </c>
      <c r="F8" s="23">
        <v>4.5999999999999999E-3</v>
      </c>
      <c r="G8" s="23">
        <v>4.5999999999999999E-3</v>
      </c>
      <c r="H8" s="23">
        <v>4.5999999999999999E-3</v>
      </c>
      <c r="I8" s="23"/>
      <c r="J8" s="12" t="s">
        <v>113</v>
      </c>
      <c r="K8" s="29" t="s">
        <v>49</v>
      </c>
      <c r="N8" s="25" t="s">
        <v>21</v>
      </c>
      <c r="O8" s="29" t="s">
        <v>47</v>
      </c>
      <c r="P8" s="23">
        <v>4.5999999999999999E-3</v>
      </c>
      <c r="Q8" s="23">
        <v>4.5999999999999999E-3</v>
      </c>
      <c r="R8" s="23">
        <v>4.5999999999999999E-3</v>
      </c>
      <c r="S8" s="23">
        <v>4.5999999999999999E-3</v>
      </c>
      <c r="T8" s="23">
        <v>4.5999999999999999E-3</v>
      </c>
      <c r="U8" s="23"/>
      <c r="V8" s="12" t="s">
        <v>80</v>
      </c>
      <c r="W8" s="29" t="s">
        <v>46</v>
      </c>
    </row>
    <row r="9" spans="2:24" x14ac:dyDescent="0.15">
      <c r="B9" s="9" t="s">
        <v>19</v>
      </c>
      <c r="C9" s="22" t="s">
        <v>114</v>
      </c>
      <c r="D9" s="23">
        <f t="shared" ref="D9:I9" si="0">(PI()*(D6/1000)^2)/4</f>
        <v>2.8557784079478277E-3</v>
      </c>
      <c r="E9" s="23">
        <f t="shared" si="0"/>
        <v>4.5723446338692903E-3</v>
      </c>
      <c r="F9" s="23">
        <f t="shared" si="0"/>
        <v>6.2351267935612962E-3</v>
      </c>
      <c r="G9" s="23">
        <f t="shared" si="0"/>
        <v>1.0260826451724329E-2</v>
      </c>
      <c r="H9" s="23">
        <f t="shared" si="0"/>
        <v>1.5349853121366266E-2</v>
      </c>
      <c r="I9" s="23">
        <f t="shared" si="0"/>
        <v>0</v>
      </c>
      <c r="J9" s="12" t="s">
        <v>48</v>
      </c>
      <c r="K9" s="22" t="s">
        <v>49</v>
      </c>
      <c r="N9" s="9" t="s">
        <v>19</v>
      </c>
      <c r="O9" s="22" t="s">
        <v>50</v>
      </c>
      <c r="P9" s="23">
        <f t="shared" ref="P9:U9" si="1">(PI()*(P6/1000)^2)/4</f>
        <v>2.8557784079478277E-3</v>
      </c>
      <c r="Q9" s="23">
        <f t="shared" si="1"/>
        <v>4.5723446338692903E-3</v>
      </c>
      <c r="R9" s="23">
        <f t="shared" si="1"/>
        <v>6.2351267935612962E-3</v>
      </c>
      <c r="S9" s="23">
        <f t="shared" si="1"/>
        <v>1.0260826451724329E-2</v>
      </c>
      <c r="T9" s="23">
        <f t="shared" si="1"/>
        <v>1.5349853121366266E-2</v>
      </c>
      <c r="U9" s="23">
        <f t="shared" si="1"/>
        <v>0</v>
      </c>
      <c r="V9" s="12" t="s">
        <v>48</v>
      </c>
      <c r="W9" s="22" t="s">
        <v>46</v>
      </c>
    </row>
    <row r="10" spans="2:24" x14ac:dyDescent="0.15">
      <c r="B10" s="9" t="s">
        <v>2</v>
      </c>
      <c r="C10" s="22" t="s">
        <v>115</v>
      </c>
      <c r="D10" s="23">
        <f t="shared" ref="D10:I10" si="2">D7-(D9+D8)</f>
        <v>0.12734422159205216</v>
      </c>
      <c r="E10" s="23">
        <f t="shared" si="2"/>
        <v>0.12562765536613071</v>
      </c>
      <c r="F10" s="23">
        <f t="shared" si="2"/>
        <v>0.1239648732064387</v>
      </c>
      <c r="G10" s="23">
        <f t="shared" si="2"/>
        <v>0.11993917354827567</v>
      </c>
      <c r="H10" s="23">
        <f t="shared" si="2"/>
        <v>0.13255014687863373</v>
      </c>
      <c r="I10" s="23">
        <f t="shared" si="2"/>
        <v>0</v>
      </c>
      <c r="J10" s="12" t="s">
        <v>116</v>
      </c>
      <c r="K10" s="29" t="s">
        <v>117</v>
      </c>
      <c r="N10" s="9" t="s">
        <v>2</v>
      </c>
      <c r="O10" s="22" t="s">
        <v>53</v>
      </c>
      <c r="P10" s="23">
        <f t="shared" ref="P10:U10" si="3">P7-(P9+P8)</f>
        <v>0.12734422159205216</v>
      </c>
      <c r="Q10" s="23">
        <f t="shared" si="3"/>
        <v>0.12562765536613071</v>
      </c>
      <c r="R10" s="23">
        <f t="shared" si="3"/>
        <v>0.1239648732064387</v>
      </c>
      <c r="S10" s="23">
        <f t="shared" si="3"/>
        <v>0.11993917354827567</v>
      </c>
      <c r="T10" s="23">
        <f t="shared" si="3"/>
        <v>0.13255014687863373</v>
      </c>
      <c r="U10" s="23">
        <f t="shared" si="3"/>
        <v>0</v>
      </c>
      <c r="V10" s="12" t="s">
        <v>86</v>
      </c>
      <c r="W10" s="29" t="s">
        <v>46</v>
      </c>
    </row>
    <row r="11" spans="2:24" x14ac:dyDescent="0.15">
      <c r="B11" s="9" t="s">
        <v>3</v>
      </c>
      <c r="C11" s="22" t="s">
        <v>118</v>
      </c>
      <c r="D11" s="23">
        <f t="shared" ref="D11:I11" si="4">D10*5.49</f>
        <v>0.69911977654036639</v>
      </c>
      <c r="E11" s="23">
        <f t="shared" si="4"/>
        <v>0.68969582796005768</v>
      </c>
      <c r="F11" s="23">
        <f t="shared" si="4"/>
        <v>0.68056715390334854</v>
      </c>
      <c r="G11" s="23">
        <f t="shared" si="4"/>
        <v>0.6584660627800335</v>
      </c>
      <c r="H11" s="23">
        <f t="shared" si="4"/>
        <v>0.7277003063636992</v>
      </c>
      <c r="I11" s="23">
        <f t="shared" si="4"/>
        <v>0</v>
      </c>
      <c r="J11" s="12" t="s">
        <v>119</v>
      </c>
      <c r="K11" s="29" t="s">
        <v>120</v>
      </c>
      <c r="N11" s="9" t="s">
        <v>3</v>
      </c>
      <c r="O11" s="22" t="s">
        <v>56</v>
      </c>
      <c r="P11" s="23">
        <f t="shared" ref="P11:U11" si="5">P10*5.49</f>
        <v>0.69911977654036639</v>
      </c>
      <c r="Q11" s="23">
        <f t="shared" si="5"/>
        <v>0.68969582796005768</v>
      </c>
      <c r="R11" s="23">
        <f t="shared" si="5"/>
        <v>0.68056715390334854</v>
      </c>
      <c r="S11" s="23">
        <f t="shared" si="5"/>
        <v>0.6584660627800335</v>
      </c>
      <c r="T11" s="23">
        <f t="shared" si="5"/>
        <v>0.7277003063636992</v>
      </c>
      <c r="U11" s="23">
        <f t="shared" si="5"/>
        <v>0</v>
      </c>
      <c r="V11" s="12" t="s">
        <v>88</v>
      </c>
      <c r="W11" s="29" t="s">
        <v>55</v>
      </c>
    </row>
    <row r="12" spans="2:24" x14ac:dyDescent="0.15">
      <c r="B12" s="9" t="s">
        <v>23</v>
      </c>
      <c r="C12" s="22" t="s">
        <v>58</v>
      </c>
      <c r="D12" s="43">
        <v>41.1</v>
      </c>
      <c r="E12" s="43">
        <v>41.1</v>
      </c>
      <c r="F12" s="43">
        <v>41.1</v>
      </c>
      <c r="G12" s="43">
        <v>41.1</v>
      </c>
      <c r="H12" s="43">
        <v>41.1</v>
      </c>
      <c r="I12" s="43">
        <v>41.1</v>
      </c>
      <c r="J12" s="12" t="s">
        <v>121</v>
      </c>
      <c r="K12" s="29" t="s">
        <v>57</v>
      </c>
      <c r="N12" s="9" t="s">
        <v>23</v>
      </c>
      <c r="O12" s="22" t="s">
        <v>58</v>
      </c>
      <c r="P12" s="43">
        <v>41.1</v>
      </c>
      <c r="Q12" s="43">
        <v>41.1</v>
      </c>
      <c r="R12" s="43">
        <v>41.1</v>
      </c>
      <c r="S12" s="43">
        <v>41.1</v>
      </c>
      <c r="T12" s="43">
        <v>41.1</v>
      </c>
      <c r="U12" s="43">
        <v>41.1</v>
      </c>
      <c r="V12" s="12" t="s">
        <v>90</v>
      </c>
      <c r="W12" s="29" t="s">
        <v>57</v>
      </c>
    </row>
    <row r="13" spans="2:24" x14ac:dyDescent="0.15">
      <c r="B13" s="9" t="s">
        <v>24</v>
      </c>
      <c r="C13" s="22" t="s">
        <v>122</v>
      </c>
      <c r="D13" s="43">
        <v>29.2</v>
      </c>
      <c r="E13" s="43">
        <v>41.1</v>
      </c>
      <c r="F13" s="43">
        <v>48.3</v>
      </c>
      <c r="G13" s="43">
        <v>67.099999999999994</v>
      </c>
      <c r="H13" s="43">
        <v>82.5</v>
      </c>
      <c r="I13" s="43">
        <v>109</v>
      </c>
      <c r="J13" s="9"/>
      <c r="K13" s="29" t="s">
        <v>57</v>
      </c>
      <c r="N13" s="9" t="s">
        <v>24</v>
      </c>
      <c r="O13" s="22" t="s">
        <v>60</v>
      </c>
      <c r="P13" s="43">
        <v>29.2</v>
      </c>
      <c r="Q13" s="43">
        <v>41.1</v>
      </c>
      <c r="R13" s="43">
        <v>48.3</v>
      </c>
      <c r="S13" s="43">
        <v>67.099999999999994</v>
      </c>
      <c r="T13" s="43">
        <v>82.5</v>
      </c>
      <c r="U13" s="43">
        <v>109</v>
      </c>
      <c r="V13" s="9"/>
      <c r="W13" s="29" t="s">
        <v>57</v>
      </c>
    </row>
    <row r="14" spans="2:24" x14ac:dyDescent="0.15">
      <c r="B14" s="9" t="s">
        <v>5</v>
      </c>
      <c r="C14" s="22" t="s">
        <v>123</v>
      </c>
      <c r="D14" s="24">
        <f t="shared" ref="D14:I14" si="6">D11*2.3*1000</f>
        <v>1607.9754860428425</v>
      </c>
      <c r="E14" s="24">
        <f t="shared" si="6"/>
        <v>1586.3004043081326</v>
      </c>
      <c r="F14" s="24">
        <f t="shared" si="6"/>
        <v>1565.3044539777015</v>
      </c>
      <c r="G14" s="24">
        <f t="shared" si="6"/>
        <v>1514.4719443940769</v>
      </c>
      <c r="H14" s="24">
        <f t="shared" si="6"/>
        <v>1673.7107046365081</v>
      </c>
      <c r="I14" s="24">
        <f t="shared" si="6"/>
        <v>0</v>
      </c>
      <c r="J14" s="12" t="s">
        <v>124</v>
      </c>
      <c r="K14" s="29" t="s">
        <v>125</v>
      </c>
      <c r="N14" s="9" t="s">
        <v>5</v>
      </c>
      <c r="O14" s="22" t="s">
        <v>94</v>
      </c>
      <c r="P14" s="24">
        <f t="shared" ref="P14:U14" si="7">P11*2.3*1000</f>
        <v>1607.9754860428425</v>
      </c>
      <c r="Q14" s="24">
        <f t="shared" si="7"/>
        <v>1586.3004043081326</v>
      </c>
      <c r="R14" s="24">
        <f t="shared" si="7"/>
        <v>1565.3044539777015</v>
      </c>
      <c r="S14" s="24">
        <f t="shared" si="7"/>
        <v>1514.4719443940769</v>
      </c>
      <c r="T14" s="24">
        <f t="shared" si="7"/>
        <v>1673.7107046365081</v>
      </c>
      <c r="U14" s="24">
        <f t="shared" si="7"/>
        <v>0</v>
      </c>
      <c r="V14" s="12" t="s">
        <v>95</v>
      </c>
      <c r="W14" s="29" t="s">
        <v>57</v>
      </c>
    </row>
    <row r="15" spans="2:24" x14ac:dyDescent="0.15">
      <c r="B15" s="9" t="s">
        <v>6</v>
      </c>
      <c r="C15" s="22" t="s">
        <v>126</v>
      </c>
      <c r="D15" s="23">
        <f>I28</f>
        <v>52.926760000000002</v>
      </c>
      <c r="E15" s="23">
        <f>I28</f>
        <v>52.926760000000002</v>
      </c>
      <c r="F15" s="23">
        <f>I28</f>
        <v>52.926760000000002</v>
      </c>
      <c r="G15" s="23">
        <f>I28</f>
        <v>52.926760000000002</v>
      </c>
      <c r="H15" s="23">
        <f>I28</f>
        <v>52.926760000000002</v>
      </c>
      <c r="I15" s="23">
        <f>I28</f>
        <v>52.926760000000002</v>
      </c>
      <c r="J15" s="9"/>
      <c r="K15" s="29" t="s">
        <v>127</v>
      </c>
      <c r="N15" s="9" t="s">
        <v>6</v>
      </c>
      <c r="O15" s="22" t="s">
        <v>96</v>
      </c>
      <c r="P15" s="23">
        <f>U28</f>
        <v>52.926760000000002</v>
      </c>
      <c r="Q15" s="23">
        <f>U28</f>
        <v>52.926760000000002</v>
      </c>
      <c r="R15" s="23">
        <f>U28</f>
        <v>52.926760000000002</v>
      </c>
      <c r="S15" s="23">
        <f>U28</f>
        <v>52.926760000000002</v>
      </c>
      <c r="T15" s="23">
        <f>U28</f>
        <v>52.926760000000002</v>
      </c>
      <c r="U15" s="23">
        <f>U28</f>
        <v>52.926760000000002</v>
      </c>
      <c r="V15" s="9"/>
      <c r="W15" s="29" t="s">
        <v>57</v>
      </c>
    </row>
    <row r="16" spans="2:24" x14ac:dyDescent="0.15">
      <c r="B16" s="25" t="s">
        <v>7</v>
      </c>
      <c r="C16" s="26"/>
      <c r="D16" s="47">
        <f t="shared" ref="D16:I16" si="8">D14+D15+D12+D13</f>
        <v>1731.2022460428425</v>
      </c>
      <c r="E16" s="47">
        <f t="shared" si="8"/>
        <v>1721.4271643081324</v>
      </c>
      <c r="F16" s="47">
        <f t="shared" si="8"/>
        <v>1707.6312139777015</v>
      </c>
      <c r="G16" s="47">
        <f t="shared" si="8"/>
        <v>1675.5987043940768</v>
      </c>
      <c r="H16" s="47">
        <f t="shared" si="8"/>
        <v>1850.2374646365081</v>
      </c>
      <c r="I16" s="47">
        <f t="shared" si="8"/>
        <v>203.02676</v>
      </c>
      <c r="J16" s="28" t="s">
        <v>128</v>
      </c>
      <c r="K16" s="29" t="s">
        <v>127</v>
      </c>
      <c r="N16" s="25" t="s">
        <v>7</v>
      </c>
      <c r="O16" s="26"/>
      <c r="P16" s="47">
        <f t="shared" ref="P16:U16" si="9">P14+P15+P12+P13</f>
        <v>1731.2022460428425</v>
      </c>
      <c r="Q16" s="47">
        <f t="shared" si="9"/>
        <v>1721.4271643081324</v>
      </c>
      <c r="R16" s="47">
        <f t="shared" si="9"/>
        <v>1707.6312139777015</v>
      </c>
      <c r="S16" s="47">
        <f t="shared" si="9"/>
        <v>1675.5987043940768</v>
      </c>
      <c r="T16" s="47">
        <f t="shared" si="9"/>
        <v>1850.2374646365081</v>
      </c>
      <c r="U16" s="47">
        <f t="shared" si="9"/>
        <v>203.02676</v>
      </c>
      <c r="V16" s="28" t="s">
        <v>97</v>
      </c>
      <c r="W16" s="29" t="s">
        <v>57</v>
      </c>
    </row>
    <row r="17" spans="2:23" x14ac:dyDescent="0.15">
      <c r="B17" s="44"/>
      <c r="C17" s="44"/>
      <c r="D17" s="44"/>
      <c r="E17" s="45"/>
      <c r="F17" s="45"/>
      <c r="G17" s="45"/>
      <c r="H17" s="45"/>
      <c r="I17" s="45"/>
      <c r="J17" s="46"/>
      <c r="K17" s="46"/>
      <c r="N17" s="44"/>
      <c r="O17" s="44"/>
      <c r="P17" s="44"/>
      <c r="Q17" s="45"/>
      <c r="R17" s="45"/>
      <c r="S17" s="45"/>
      <c r="T17" s="45"/>
      <c r="U17" s="45"/>
      <c r="V17" s="46"/>
      <c r="W17" s="46"/>
    </row>
    <row r="18" spans="2:23" x14ac:dyDescent="0.15">
      <c r="B18" s="44"/>
      <c r="C18" s="44"/>
      <c r="D18" s="44"/>
      <c r="E18" s="45"/>
      <c r="F18" s="45"/>
      <c r="G18" s="45"/>
      <c r="H18" s="45"/>
      <c r="I18" s="45"/>
      <c r="J18" s="46"/>
      <c r="K18" s="46"/>
      <c r="N18" s="44"/>
      <c r="O18" s="44"/>
      <c r="P18" s="44"/>
      <c r="Q18" s="45"/>
      <c r="R18" s="45"/>
      <c r="S18" s="45"/>
      <c r="T18" s="45"/>
      <c r="U18" s="45"/>
      <c r="V18" s="46"/>
      <c r="W18" s="46"/>
    </row>
    <row r="19" spans="2:23" x14ac:dyDescent="0.15">
      <c r="B19" s="44"/>
      <c r="C19" s="44"/>
      <c r="D19" s="44"/>
      <c r="E19" s="44"/>
      <c r="F19" s="44"/>
      <c r="G19" s="44"/>
      <c r="H19" s="44"/>
      <c r="I19" s="44"/>
      <c r="J19" s="44"/>
      <c r="K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2:23" x14ac:dyDescent="0.15">
      <c r="B20" s="44"/>
      <c r="C20" s="44"/>
      <c r="D20" s="44"/>
      <c r="E20" s="46"/>
      <c r="F20" s="46"/>
      <c r="G20" s="46"/>
      <c r="H20" s="46"/>
      <c r="I20" s="46"/>
      <c r="J20" s="46"/>
      <c r="K20" s="44"/>
      <c r="N20" s="44"/>
      <c r="O20" s="44"/>
      <c r="P20" s="44"/>
      <c r="Q20" s="46"/>
      <c r="R20" s="46"/>
      <c r="S20" s="46"/>
      <c r="T20" s="46"/>
      <c r="U20" s="46"/>
      <c r="V20" s="46"/>
      <c r="W20" s="44"/>
    </row>
    <row r="21" spans="2:23" x14ac:dyDescent="0.15">
      <c r="B21" s="44"/>
      <c r="C21" s="44"/>
      <c r="D21" s="44"/>
      <c r="E21" s="46" t="s">
        <v>14</v>
      </c>
      <c r="F21" s="46"/>
      <c r="G21" s="46"/>
      <c r="H21" s="46"/>
      <c r="I21" s="46"/>
      <c r="J21" s="46"/>
      <c r="K21" s="44"/>
      <c r="N21" s="44"/>
      <c r="O21" s="44"/>
      <c r="P21" s="44"/>
      <c r="Q21" s="46" t="s">
        <v>14</v>
      </c>
      <c r="R21" s="46"/>
      <c r="S21" s="46"/>
      <c r="T21" s="46"/>
      <c r="U21" s="46"/>
      <c r="V21" s="46"/>
      <c r="W21" s="44"/>
    </row>
    <row r="22" spans="2:23" x14ac:dyDescent="0.15">
      <c r="B22" s="44"/>
      <c r="C22" s="44"/>
      <c r="D22" s="44"/>
      <c r="E22" s="46"/>
      <c r="F22" s="46"/>
      <c r="G22" s="46"/>
      <c r="H22" s="46"/>
      <c r="I22" s="46"/>
      <c r="J22" s="46"/>
      <c r="K22" s="44"/>
      <c r="N22" s="44"/>
      <c r="O22" s="44"/>
      <c r="P22" s="44"/>
      <c r="Q22" s="46"/>
      <c r="R22" s="46"/>
      <c r="S22" s="46"/>
      <c r="T22" s="46"/>
      <c r="U22" s="46"/>
      <c r="V22" s="46"/>
      <c r="W22" s="44"/>
    </row>
    <row r="23" spans="2:23" ht="14.25" thickBot="1" x14ac:dyDescent="0.2">
      <c r="B23" s="44"/>
      <c r="C23" s="44"/>
      <c r="D23" s="44"/>
      <c r="E23" s="30" t="s">
        <v>11</v>
      </c>
      <c r="F23" s="30" t="s">
        <v>10</v>
      </c>
      <c r="G23" s="30" t="s">
        <v>15</v>
      </c>
      <c r="H23" s="31" t="s">
        <v>9</v>
      </c>
      <c r="I23" s="30" t="s">
        <v>12</v>
      </c>
      <c r="J23" s="83" t="s">
        <v>22</v>
      </c>
      <c r="K23" s="85"/>
      <c r="N23" s="44"/>
      <c r="O23" s="44"/>
      <c r="P23" s="44"/>
      <c r="Q23" s="30" t="s">
        <v>11</v>
      </c>
      <c r="R23" s="30" t="s">
        <v>10</v>
      </c>
      <c r="S23" s="30" t="s">
        <v>15</v>
      </c>
      <c r="T23" s="31" t="s">
        <v>9</v>
      </c>
      <c r="U23" s="30" t="s">
        <v>12</v>
      </c>
      <c r="V23" s="83" t="s">
        <v>22</v>
      </c>
      <c r="W23" s="85"/>
    </row>
    <row r="24" spans="2:23" ht="14.25" thickTop="1" x14ac:dyDescent="0.15">
      <c r="B24" s="44"/>
      <c r="C24" s="44"/>
      <c r="D24" s="44"/>
      <c r="E24" s="33" t="s">
        <v>129</v>
      </c>
      <c r="F24" s="33">
        <v>2</v>
      </c>
      <c r="G24" s="34">
        <v>5.41</v>
      </c>
      <c r="H24" s="35">
        <v>1.56</v>
      </c>
      <c r="I24" s="33">
        <f>F24*H24*G24</f>
        <v>16.879200000000001</v>
      </c>
      <c r="J24" s="17"/>
      <c r="K24" s="21"/>
      <c r="N24" s="44"/>
      <c r="O24" s="44"/>
      <c r="P24" s="44"/>
      <c r="Q24" s="33" t="s">
        <v>64</v>
      </c>
      <c r="R24" s="33">
        <v>2</v>
      </c>
      <c r="S24" s="34">
        <v>5.41</v>
      </c>
      <c r="T24" s="35">
        <v>1.56</v>
      </c>
      <c r="U24" s="33">
        <f>R24*T24*S24</f>
        <v>16.879200000000001</v>
      </c>
      <c r="V24" s="17"/>
      <c r="W24" s="21"/>
    </row>
    <row r="25" spans="2:23" x14ac:dyDescent="0.15">
      <c r="B25" s="44"/>
      <c r="C25" s="44"/>
      <c r="D25" s="44"/>
      <c r="E25" s="11" t="s">
        <v>130</v>
      </c>
      <c r="F25" s="11">
        <v>4</v>
      </c>
      <c r="G25" s="36">
        <v>5.41</v>
      </c>
      <c r="H25" s="37">
        <v>0.995</v>
      </c>
      <c r="I25" s="11">
        <f>F25*H25*G25</f>
        <v>21.5318</v>
      </c>
      <c r="J25" s="9"/>
      <c r="K25" s="10"/>
      <c r="N25" s="44"/>
      <c r="O25" s="44"/>
      <c r="P25" s="44"/>
      <c r="Q25" s="11" t="s">
        <v>65</v>
      </c>
      <c r="R25" s="11">
        <v>4</v>
      </c>
      <c r="S25" s="36">
        <v>5.41</v>
      </c>
      <c r="T25" s="37">
        <v>0.995</v>
      </c>
      <c r="U25" s="11">
        <f>R25*T25*S25</f>
        <v>21.5318</v>
      </c>
      <c r="V25" s="9"/>
      <c r="W25" s="10"/>
    </row>
    <row r="26" spans="2:23" x14ac:dyDescent="0.15">
      <c r="B26" s="46"/>
      <c r="C26" s="44"/>
      <c r="D26" s="44"/>
      <c r="E26" s="11" t="s">
        <v>131</v>
      </c>
      <c r="F26" s="11">
        <v>23</v>
      </c>
      <c r="G26" s="36">
        <v>0.76500000000000001</v>
      </c>
      <c r="H26" s="37">
        <v>0.56000000000000005</v>
      </c>
      <c r="I26" s="23">
        <f>F26*H26*G26</f>
        <v>9.8532000000000011</v>
      </c>
      <c r="J26" s="9"/>
      <c r="K26" s="10"/>
      <c r="N26" s="46"/>
      <c r="O26" s="44"/>
      <c r="P26" s="44"/>
      <c r="Q26" s="11" t="s">
        <v>66</v>
      </c>
      <c r="R26" s="11">
        <v>23</v>
      </c>
      <c r="S26" s="36">
        <v>0.76500000000000001</v>
      </c>
      <c r="T26" s="37">
        <v>0.56000000000000005</v>
      </c>
      <c r="U26" s="23">
        <f>R26*T26*S26</f>
        <v>9.8532000000000011</v>
      </c>
      <c r="V26" s="9"/>
      <c r="W26" s="10"/>
    </row>
    <row r="27" spans="2:23" x14ac:dyDescent="0.15">
      <c r="B27" s="44"/>
      <c r="C27" s="44"/>
      <c r="D27" s="44"/>
      <c r="E27" s="11" t="s">
        <v>131</v>
      </c>
      <c r="F27" s="11">
        <v>23</v>
      </c>
      <c r="G27" s="36">
        <v>0.36199999999999999</v>
      </c>
      <c r="H27" s="37">
        <v>0.56000000000000005</v>
      </c>
      <c r="I27" s="23">
        <f>F27*H27*G27</f>
        <v>4.66256</v>
      </c>
      <c r="J27" s="9"/>
      <c r="K27" s="10"/>
      <c r="N27" s="44"/>
      <c r="O27" s="44"/>
      <c r="P27" s="44"/>
      <c r="Q27" s="11" t="s">
        <v>66</v>
      </c>
      <c r="R27" s="11">
        <v>23</v>
      </c>
      <c r="S27" s="36">
        <v>0.36199999999999999</v>
      </c>
      <c r="T27" s="37">
        <v>0.56000000000000005</v>
      </c>
      <c r="U27" s="23">
        <f>R27*T27*S27</f>
        <v>4.66256</v>
      </c>
      <c r="V27" s="9"/>
      <c r="W27" s="10"/>
    </row>
    <row r="28" spans="2:23" x14ac:dyDescent="0.15">
      <c r="B28" s="44"/>
      <c r="C28" s="44"/>
      <c r="D28" s="44"/>
      <c r="E28" s="12" t="s">
        <v>13</v>
      </c>
      <c r="F28" s="38"/>
      <c r="G28" s="38"/>
      <c r="H28" s="10"/>
      <c r="I28" s="39">
        <f>I24+I25+I26+I27</f>
        <v>52.926760000000002</v>
      </c>
      <c r="J28" s="25"/>
      <c r="K28" s="26"/>
      <c r="N28" s="44"/>
      <c r="O28" s="44"/>
      <c r="P28" s="44"/>
      <c r="Q28" s="12" t="s">
        <v>13</v>
      </c>
      <c r="R28" s="38"/>
      <c r="S28" s="38"/>
      <c r="T28" s="10"/>
      <c r="U28" s="39">
        <f>U24+U25+U26+U27</f>
        <v>52.926760000000002</v>
      </c>
      <c r="V28" s="25"/>
      <c r="W28" s="26"/>
    </row>
    <row r="33" spans="2:24" ht="22.5" customHeight="1" x14ac:dyDescent="0.15">
      <c r="J33" s="2" t="s">
        <v>132</v>
      </c>
      <c r="K33" s="5"/>
      <c r="L33" s="5"/>
      <c r="V33" s="2" t="s">
        <v>16</v>
      </c>
      <c r="W33" s="5"/>
      <c r="X33" s="5"/>
    </row>
    <row r="34" spans="2:24" ht="13.5" customHeight="1" x14ac:dyDescent="0.15">
      <c r="J34" s="5"/>
      <c r="K34" s="5"/>
      <c r="L34" s="5"/>
      <c r="V34" s="5"/>
      <c r="W34" s="5"/>
      <c r="X34" s="5"/>
    </row>
    <row r="35" spans="2:24" ht="13.5" customHeight="1" x14ac:dyDescent="0.15">
      <c r="J35" s="5"/>
      <c r="K35" s="5"/>
      <c r="L35" s="5"/>
      <c r="V35" s="5"/>
      <c r="W35" s="5"/>
      <c r="X35" s="5"/>
    </row>
    <row r="36" spans="2:24" ht="18.75" customHeight="1" x14ac:dyDescent="0.15">
      <c r="B36" s="75" t="s">
        <v>172</v>
      </c>
      <c r="C36" s="75"/>
      <c r="D36" s="75"/>
      <c r="E36" s="75"/>
      <c r="F36" s="75"/>
      <c r="G36" s="75"/>
      <c r="H36" s="75"/>
      <c r="I36" s="75"/>
      <c r="J36" s="75"/>
      <c r="K36" s="75"/>
      <c r="L36" s="3"/>
      <c r="N36" s="75" t="s">
        <v>172</v>
      </c>
      <c r="O36" s="75"/>
      <c r="P36" s="75"/>
      <c r="Q36" s="75"/>
      <c r="R36" s="75"/>
      <c r="S36" s="75"/>
      <c r="T36" s="75"/>
      <c r="U36" s="75"/>
      <c r="V36" s="75"/>
      <c r="W36" s="75"/>
      <c r="X36" s="3"/>
    </row>
    <row r="37" spans="2:24" ht="18.7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2:24" ht="18.7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x14ac:dyDescent="0.15">
      <c r="B39" s="9" t="s">
        <v>18</v>
      </c>
      <c r="C39" s="10"/>
      <c r="D39" s="11" t="s">
        <v>133</v>
      </c>
      <c r="E39" s="11" t="s">
        <v>134</v>
      </c>
      <c r="F39" s="11" t="s">
        <v>135</v>
      </c>
      <c r="G39" s="11" t="s">
        <v>136</v>
      </c>
      <c r="H39" s="11" t="s">
        <v>137</v>
      </c>
      <c r="I39" s="11" t="s">
        <v>138</v>
      </c>
      <c r="J39" s="81" t="s">
        <v>22</v>
      </c>
      <c r="K39" s="82"/>
      <c r="N39" s="9" t="s">
        <v>18</v>
      </c>
      <c r="O39" s="10"/>
      <c r="P39" s="11" t="s">
        <v>67</v>
      </c>
      <c r="Q39" s="11" t="s">
        <v>68</v>
      </c>
      <c r="R39" s="11" t="s">
        <v>69</v>
      </c>
      <c r="S39" s="11" t="s">
        <v>70</v>
      </c>
      <c r="T39" s="11" t="s">
        <v>71</v>
      </c>
      <c r="U39" s="11" t="s">
        <v>36</v>
      </c>
      <c r="V39" s="81" t="s">
        <v>22</v>
      </c>
      <c r="W39" s="82"/>
    </row>
    <row r="40" spans="2:24" ht="14.25" thickBot="1" x14ac:dyDescent="0.2">
      <c r="B40" s="41" t="s">
        <v>20</v>
      </c>
      <c r="C40" s="32"/>
      <c r="D40" s="42">
        <v>60</v>
      </c>
      <c r="E40" s="42">
        <v>76</v>
      </c>
      <c r="F40" s="42">
        <v>89</v>
      </c>
      <c r="G40" s="42">
        <v>114</v>
      </c>
      <c r="H40" s="42">
        <v>140</v>
      </c>
      <c r="I40" s="42"/>
      <c r="J40" s="31"/>
      <c r="K40" s="32"/>
      <c r="N40" s="41" t="s">
        <v>20</v>
      </c>
      <c r="O40" s="32"/>
      <c r="P40" s="42">
        <v>60</v>
      </c>
      <c r="Q40" s="42">
        <v>76</v>
      </c>
      <c r="R40" s="42">
        <v>89</v>
      </c>
      <c r="S40" s="42">
        <v>114</v>
      </c>
      <c r="T40" s="42">
        <v>140</v>
      </c>
      <c r="U40" s="42"/>
      <c r="V40" s="31"/>
      <c r="W40" s="32"/>
    </row>
    <row r="41" spans="2:24" ht="14.25" thickTop="1" x14ac:dyDescent="0.15">
      <c r="B41" s="25" t="s">
        <v>0</v>
      </c>
      <c r="C41" s="29" t="s">
        <v>111</v>
      </c>
      <c r="D41" s="39">
        <v>0.1348</v>
      </c>
      <c r="E41" s="39">
        <v>0.1348</v>
      </c>
      <c r="F41" s="39">
        <v>0.1348</v>
      </c>
      <c r="G41" s="39">
        <v>0.1348</v>
      </c>
      <c r="H41" s="39">
        <v>0.1525</v>
      </c>
      <c r="I41" s="39"/>
      <c r="J41" s="28"/>
      <c r="K41" s="18" t="s">
        <v>112</v>
      </c>
      <c r="N41" s="25" t="s">
        <v>0</v>
      </c>
      <c r="O41" s="29" t="s">
        <v>44</v>
      </c>
      <c r="P41" s="39">
        <v>0.1348</v>
      </c>
      <c r="Q41" s="39">
        <v>0.1348</v>
      </c>
      <c r="R41" s="39">
        <v>0.1348</v>
      </c>
      <c r="S41" s="39">
        <v>0.1348</v>
      </c>
      <c r="T41" s="39">
        <v>0.1525</v>
      </c>
      <c r="U41" s="39"/>
      <c r="V41" s="28"/>
      <c r="W41" s="18" t="s">
        <v>46</v>
      </c>
    </row>
    <row r="42" spans="2:24" x14ac:dyDescent="0.15">
      <c r="B42" s="25" t="s">
        <v>21</v>
      </c>
      <c r="C42" s="29" t="s">
        <v>47</v>
      </c>
      <c r="D42" s="23">
        <v>4.4999999999999997E-3</v>
      </c>
      <c r="E42" s="23">
        <v>4.4999999999999997E-3</v>
      </c>
      <c r="F42" s="23">
        <v>4.4999999999999997E-3</v>
      </c>
      <c r="G42" s="23">
        <v>4.4999999999999997E-3</v>
      </c>
      <c r="H42" s="23">
        <v>4.4999999999999997E-3</v>
      </c>
      <c r="I42" s="23"/>
      <c r="J42" s="12" t="s">
        <v>113</v>
      </c>
      <c r="K42" s="29" t="s">
        <v>49</v>
      </c>
      <c r="N42" s="25" t="s">
        <v>21</v>
      </c>
      <c r="O42" s="29" t="s">
        <v>47</v>
      </c>
      <c r="P42" s="23">
        <v>4.4999999999999997E-3</v>
      </c>
      <c r="Q42" s="23">
        <v>4.4999999999999997E-3</v>
      </c>
      <c r="R42" s="23">
        <v>4.4999999999999997E-3</v>
      </c>
      <c r="S42" s="23">
        <v>4.4999999999999997E-3</v>
      </c>
      <c r="T42" s="23">
        <v>4.4999999999999997E-3</v>
      </c>
      <c r="U42" s="23"/>
      <c r="V42" s="12" t="s">
        <v>80</v>
      </c>
      <c r="W42" s="29" t="s">
        <v>46</v>
      </c>
    </row>
    <row r="43" spans="2:24" x14ac:dyDescent="0.15">
      <c r="B43" s="9" t="s">
        <v>19</v>
      </c>
      <c r="C43" s="22" t="s">
        <v>114</v>
      </c>
      <c r="D43" s="23">
        <f t="shared" ref="D43:I43" si="10">(PI()*(D40/1000)^2)/4</f>
        <v>2.8274333882308137E-3</v>
      </c>
      <c r="E43" s="23">
        <f t="shared" si="10"/>
        <v>4.5364597917836608E-3</v>
      </c>
      <c r="F43" s="23">
        <f t="shared" si="10"/>
        <v>6.221138852271187E-3</v>
      </c>
      <c r="G43" s="23">
        <f t="shared" si="10"/>
        <v>1.0207034531513238E-2</v>
      </c>
      <c r="H43" s="23">
        <f t="shared" si="10"/>
        <v>1.5393804002589988E-2</v>
      </c>
      <c r="I43" s="23">
        <f t="shared" si="10"/>
        <v>0</v>
      </c>
      <c r="J43" s="12" t="s">
        <v>48</v>
      </c>
      <c r="K43" s="22" t="s">
        <v>49</v>
      </c>
      <c r="N43" s="9" t="s">
        <v>19</v>
      </c>
      <c r="O43" s="22" t="s">
        <v>50</v>
      </c>
      <c r="P43" s="23">
        <f t="shared" ref="P43:U43" si="11">(PI()*(P40/1000)^2)/4</f>
        <v>2.8274333882308137E-3</v>
      </c>
      <c r="Q43" s="23">
        <f t="shared" si="11"/>
        <v>4.5364597917836608E-3</v>
      </c>
      <c r="R43" s="23">
        <f t="shared" si="11"/>
        <v>6.221138852271187E-3</v>
      </c>
      <c r="S43" s="23">
        <f t="shared" si="11"/>
        <v>1.0207034531513238E-2</v>
      </c>
      <c r="T43" s="23">
        <f t="shared" si="11"/>
        <v>1.5393804002589988E-2</v>
      </c>
      <c r="U43" s="23">
        <f t="shared" si="11"/>
        <v>0</v>
      </c>
      <c r="V43" s="12" t="s">
        <v>48</v>
      </c>
      <c r="W43" s="22" t="s">
        <v>46</v>
      </c>
    </row>
    <row r="44" spans="2:24" x14ac:dyDescent="0.15">
      <c r="B44" s="9" t="s">
        <v>2</v>
      </c>
      <c r="C44" s="22" t="s">
        <v>115</v>
      </c>
      <c r="D44" s="23">
        <f t="shared" ref="D44:I44" si="12">D41-(D43+D42)</f>
        <v>0.1274725666117692</v>
      </c>
      <c r="E44" s="23">
        <f t="shared" si="12"/>
        <v>0.12576354020821634</v>
      </c>
      <c r="F44" s="23">
        <f t="shared" si="12"/>
        <v>0.12407886114772881</v>
      </c>
      <c r="G44" s="23">
        <f t="shared" si="12"/>
        <v>0.12009296546848677</v>
      </c>
      <c r="H44" s="23">
        <f t="shared" si="12"/>
        <v>0.13260619599741</v>
      </c>
      <c r="I44" s="23">
        <f t="shared" si="12"/>
        <v>0</v>
      </c>
      <c r="J44" s="12" t="s">
        <v>116</v>
      </c>
      <c r="K44" s="29" t="s">
        <v>117</v>
      </c>
      <c r="N44" s="9" t="s">
        <v>2</v>
      </c>
      <c r="O44" s="22" t="s">
        <v>53</v>
      </c>
      <c r="P44" s="23">
        <f t="shared" ref="P44:U44" si="13">P41-(P43+P42)</f>
        <v>0.1274725666117692</v>
      </c>
      <c r="Q44" s="23">
        <f t="shared" si="13"/>
        <v>0.12576354020821634</v>
      </c>
      <c r="R44" s="23">
        <f t="shared" si="13"/>
        <v>0.12407886114772881</v>
      </c>
      <c r="S44" s="23">
        <f t="shared" si="13"/>
        <v>0.12009296546848677</v>
      </c>
      <c r="T44" s="23">
        <f t="shared" si="13"/>
        <v>0.13260619599741</v>
      </c>
      <c r="U44" s="23">
        <f t="shared" si="13"/>
        <v>0</v>
      </c>
      <c r="V44" s="12" t="s">
        <v>86</v>
      </c>
      <c r="W44" s="29" t="s">
        <v>46</v>
      </c>
    </row>
    <row r="45" spans="2:24" x14ac:dyDescent="0.15">
      <c r="B45" s="9" t="s">
        <v>3</v>
      </c>
      <c r="C45" s="22" t="s">
        <v>118</v>
      </c>
      <c r="D45" s="23">
        <f t="shared" ref="D45:I45" si="14">D44*5.49</f>
        <v>0.69982439069861291</v>
      </c>
      <c r="E45" s="23">
        <f t="shared" si="14"/>
        <v>0.69044183574310769</v>
      </c>
      <c r="F45" s="23">
        <f t="shared" si="14"/>
        <v>0.68119294770103123</v>
      </c>
      <c r="G45" s="23">
        <f t="shared" si="14"/>
        <v>0.65931038042199241</v>
      </c>
      <c r="H45" s="23">
        <f t="shared" si="14"/>
        <v>0.72800801602578091</v>
      </c>
      <c r="I45" s="23">
        <f t="shared" si="14"/>
        <v>0</v>
      </c>
      <c r="J45" s="12" t="s">
        <v>119</v>
      </c>
      <c r="K45" s="29" t="s">
        <v>120</v>
      </c>
      <c r="N45" s="9" t="s">
        <v>3</v>
      </c>
      <c r="O45" s="22" t="s">
        <v>56</v>
      </c>
      <c r="P45" s="23">
        <f t="shared" ref="P45:U45" si="15">P44*5.49</f>
        <v>0.69982439069861291</v>
      </c>
      <c r="Q45" s="23">
        <f t="shared" si="15"/>
        <v>0.69044183574310769</v>
      </c>
      <c r="R45" s="23">
        <f t="shared" si="15"/>
        <v>0.68119294770103123</v>
      </c>
      <c r="S45" s="23">
        <f t="shared" si="15"/>
        <v>0.65931038042199241</v>
      </c>
      <c r="T45" s="23">
        <f t="shared" si="15"/>
        <v>0.72800801602578091</v>
      </c>
      <c r="U45" s="23">
        <f t="shared" si="15"/>
        <v>0</v>
      </c>
      <c r="V45" s="12" t="s">
        <v>88</v>
      </c>
      <c r="W45" s="29" t="s">
        <v>55</v>
      </c>
    </row>
    <row r="46" spans="2:24" x14ac:dyDescent="0.15">
      <c r="B46" s="9" t="s">
        <v>23</v>
      </c>
      <c r="C46" s="22" t="s">
        <v>58</v>
      </c>
      <c r="D46" s="36">
        <v>7.96</v>
      </c>
      <c r="E46" s="36">
        <v>7.96</v>
      </c>
      <c r="F46" s="36">
        <v>7.96</v>
      </c>
      <c r="G46" s="36">
        <v>7.96</v>
      </c>
      <c r="H46" s="36">
        <v>7.96</v>
      </c>
      <c r="I46" s="36">
        <v>7.96</v>
      </c>
      <c r="J46" s="12" t="s">
        <v>121</v>
      </c>
      <c r="K46" s="29" t="s">
        <v>57</v>
      </c>
      <c r="N46" s="9" t="s">
        <v>23</v>
      </c>
      <c r="O46" s="22" t="s">
        <v>58</v>
      </c>
      <c r="P46" s="36">
        <v>7.96</v>
      </c>
      <c r="Q46" s="36">
        <v>7.96</v>
      </c>
      <c r="R46" s="36">
        <v>7.96</v>
      </c>
      <c r="S46" s="36">
        <v>7.96</v>
      </c>
      <c r="T46" s="36">
        <v>7.96</v>
      </c>
      <c r="U46" s="36">
        <v>7.96</v>
      </c>
      <c r="V46" s="12" t="s">
        <v>90</v>
      </c>
      <c r="W46" s="29" t="s">
        <v>57</v>
      </c>
    </row>
    <row r="47" spans="2:24" x14ac:dyDescent="0.15">
      <c r="B47" s="9" t="s">
        <v>24</v>
      </c>
      <c r="C47" s="22" t="s">
        <v>122</v>
      </c>
      <c r="D47" s="36">
        <v>6.21</v>
      </c>
      <c r="E47" s="36">
        <v>7.96</v>
      </c>
      <c r="F47" s="36">
        <v>12.252000000000001</v>
      </c>
      <c r="G47" s="36">
        <v>18.986000000000001</v>
      </c>
      <c r="H47" s="36">
        <v>24.821000000000002</v>
      </c>
      <c r="I47" s="36">
        <v>37.417999999999999</v>
      </c>
      <c r="J47" s="9"/>
      <c r="K47" s="29" t="s">
        <v>57</v>
      </c>
      <c r="N47" s="9" t="s">
        <v>24</v>
      </c>
      <c r="O47" s="22" t="s">
        <v>60</v>
      </c>
      <c r="P47" s="36">
        <v>6.21</v>
      </c>
      <c r="Q47" s="36">
        <v>7.96</v>
      </c>
      <c r="R47" s="36">
        <v>12.252000000000001</v>
      </c>
      <c r="S47" s="36">
        <v>18.986000000000001</v>
      </c>
      <c r="T47" s="36">
        <v>24.821000000000002</v>
      </c>
      <c r="U47" s="36">
        <v>37.417999999999999</v>
      </c>
      <c r="V47" s="9"/>
      <c r="W47" s="29" t="s">
        <v>57</v>
      </c>
    </row>
    <row r="48" spans="2:24" x14ac:dyDescent="0.15">
      <c r="B48" s="9" t="s">
        <v>5</v>
      </c>
      <c r="C48" s="22" t="s">
        <v>123</v>
      </c>
      <c r="D48" s="24">
        <f t="shared" ref="D48:I48" si="16">D45*2.3*1000</f>
        <v>1609.5960986068096</v>
      </c>
      <c r="E48" s="24">
        <f t="shared" si="16"/>
        <v>1588.0162222091476</v>
      </c>
      <c r="F48" s="24">
        <f t="shared" si="16"/>
        <v>1566.7437797123719</v>
      </c>
      <c r="G48" s="24">
        <f t="shared" si="16"/>
        <v>1516.4138749705824</v>
      </c>
      <c r="H48" s="24">
        <f t="shared" si="16"/>
        <v>1674.418436859296</v>
      </c>
      <c r="I48" s="24">
        <f t="shared" si="16"/>
        <v>0</v>
      </c>
      <c r="J48" s="12" t="s">
        <v>124</v>
      </c>
      <c r="K48" s="29" t="s">
        <v>125</v>
      </c>
      <c r="N48" s="9" t="s">
        <v>5</v>
      </c>
      <c r="O48" s="22" t="s">
        <v>94</v>
      </c>
      <c r="P48" s="24">
        <f t="shared" ref="P48:U48" si="17">P45*2.3*1000</f>
        <v>1609.5960986068096</v>
      </c>
      <c r="Q48" s="24">
        <f t="shared" si="17"/>
        <v>1588.0162222091476</v>
      </c>
      <c r="R48" s="24">
        <f t="shared" si="17"/>
        <v>1566.7437797123719</v>
      </c>
      <c r="S48" s="24">
        <f t="shared" si="17"/>
        <v>1516.4138749705824</v>
      </c>
      <c r="T48" s="24">
        <f t="shared" si="17"/>
        <v>1674.418436859296</v>
      </c>
      <c r="U48" s="24">
        <f t="shared" si="17"/>
        <v>0</v>
      </c>
      <c r="V48" s="12" t="s">
        <v>95</v>
      </c>
      <c r="W48" s="29" t="s">
        <v>57</v>
      </c>
    </row>
    <row r="49" spans="2:23" x14ac:dyDescent="0.15">
      <c r="B49" s="9" t="s">
        <v>6</v>
      </c>
      <c r="C49" s="22" t="s">
        <v>126</v>
      </c>
      <c r="D49" s="23">
        <f>I62</f>
        <v>52.926760000000002</v>
      </c>
      <c r="E49" s="23">
        <f>I62</f>
        <v>52.926760000000002</v>
      </c>
      <c r="F49" s="23">
        <f>I62</f>
        <v>52.926760000000002</v>
      </c>
      <c r="G49" s="23">
        <f>I62</f>
        <v>52.926760000000002</v>
      </c>
      <c r="H49" s="23">
        <f>I62</f>
        <v>52.926760000000002</v>
      </c>
      <c r="I49" s="23">
        <f>I62</f>
        <v>52.926760000000002</v>
      </c>
      <c r="J49" s="9"/>
      <c r="K49" s="29" t="s">
        <v>127</v>
      </c>
      <c r="N49" s="9" t="s">
        <v>6</v>
      </c>
      <c r="O49" s="22" t="s">
        <v>96</v>
      </c>
      <c r="P49" s="23">
        <f>U62</f>
        <v>52.926760000000002</v>
      </c>
      <c r="Q49" s="23">
        <f>U62</f>
        <v>52.926760000000002</v>
      </c>
      <c r="R49" s="23">
        <f>U62</f>
        <v>52.926760000000002</v>
      </c>
      <c r="S49" s="23">
        <f>U62</f>
        <v>52.926760000000002</v>
      </c>
      <c r="T49" s="23">
        <f>U62</f>
        <v>52.926760000000002</v>
      </c>
      <c r="U49" s="23">
        <f>U62</f>
        <v>52.926760000000002</v>
      </c>
      <c r="V49" s="9"/>
      <c r="W49" s="29" t="s">
        <v>57</v>
      </c>
    </row>
    <row r="50" spans="2:23" x14ac:dyDescent="0.15">
      <c r="B50" s="25" t="s">
        <v>7</v>
      </c>
      <c r="C50" s="26"/>
      <c r="D50" s="47">
        <f t="shared" ref="D50:I50" si="18">D48+D49+D46+D47</f>
        <v>1676.6928586068098</v>
      </c>
      <c r="E50" s="47">
        <f t="shared" si="18"/>
        <v>1656.8629822091477</v>
      </c>
      <c r="F50" s="47">
        <f t="shared" si="18"/>
        <v>1639.8825397123719</v>
      </c>
      <c r="G50" s="47">
        <f t="shared" si="18"/>
        <v>1596.2866349705826</v>
      </c>
      <c r="H50" s="47">
        <f t="shared" si="18"/>
        <v>1760.126196859296</v>
      </c>
      <c r="I50" s="47">
        <f t="shared" si="18"/>
        <v>98.304760000000002</v>
      </c>
      <c r="J50" s="28" t="s">
        <v>128</v>
      </c>
      <c r="K50" s="29" t="s">
        <v>127</v>
      </c>
      <c r="N50" s="25" t="s">
        <v>7</v>
      </c>
      <c r="O50" s="26"/>
      <c r="P50" s="47">
        <f t="shared" ref="P50:U50" si="19">P48+P49+P46+P47</f>
        <v>1676.6928586068098</v>
      </c>
      <c r="Q50" s="47">
        <f t="shared" si="19"/>
        <v>1656.8629822091477</v>
      </c>
      <c r="R50" s="47">
        <f t="shared" si="19"/>
        <v>1639.8825397123719</v>
      </c>
      <c r="S50" s="47">
        <f t="shared" si="19"/>
        <v>1596.2866349705826</v>
      </c>
      <c r="T50" s="47">
        <f t="shared" si="19"/>
        <v>1760.126196859296</v>
      </c>
      <c r="U50" s="47">
        <f t="shared" si="19"/>
        <v>98.304760000000002</v>
      </c>
      <c r="V50" s="28" t="s">
        <v>97</v>
      </c>
      <c r="W50" s="29" t="s">
        <v>57</v>
      </c>
    </row>
    <row r="51" spans="2:23" x14ac:dyDescent="0.15">
      <c r="B51" s="44"/>
      <c r="C51" s="44"/>
      <c r="D51" s="44"/>
      <c r="E51" s="45"/>
      <c r="F51" s="45"/>
      <c r="G51" s="45"/>
      <c r="H51" s="45"/>
      <c r="I51" s="45"/>
      <c r="J51" s="46"/>
      <c r="K51" s="46"/>
      <c r="N51" s="44"/>
      <c r="O51" s="44"/>
      <c r="P51" s="44"/>
      <c r="Q51" s="45"/>
      <c r="R51" s="45"/>
      <c r="S51" s="45"/>
      <c r="T51" s="45"/>
      <c r="U51" s="45"/>
      <c r="V51" s="46"/>
      <c r="W51" s="46"/>
    </row>
    <row r="52" spans="2:23" x14ac:dyDescent="0.15">
      <c r="B52" s="44"/>
      <c r="C52" s="44"/>
      <c r="D52" s="44"/>
      <c r="E52" s="45"/>
      <c r="F52" s="45"/>
      <c r="G52" s="45"/>
      <c r="H52" s="45"/>
      <c r="I52" s="45"/>
      <c r="J52" s="46"/>
      <c r="K52" s="46"/>
      <c r="N52" s="44"/>
      <c r="O52" s="44"/>
      <c r="P52" s="44"/>
      <c r="Q52" s="45"/>
      <c r="R52" s="45"/>
      <c r="S52" s="45"/>
      <c r="T52" s="45"/>
      <c r="U52" s="45"/>
      <c r="V52" s="46"/>
      <c r="W52" s="46"/>
    </row>
    <row r="53" spans="2:23" x14ac:dyDescent="0.15">
      <c r="B53" s="44"/>
      <c r="C53" s="44"/>
      <c r="D53" s="44"/>
      <c r="E53" s="44"/>
      <c r="F53" s="44"/>
      <c r="G53" s="44"/>
      <c r="H53" s="44"/>
      <c r="I53" s="44"/>
      <c r="J53" s="44"/>
      <c r="K53" s="44"/>
      <c r="N53" s="44"/>
      <c r="O53" s="44"/>
      <c r="P53" s="44"/>
      <c r="Q53" s="44"/>
      <c r="R53" s="44"/>
      <c r="S53" s="44"/>
      <c r="T53" s="44"/>
      <c r="U53" s="44"/>
      <c r="V53" s="44"/>
      <c r="W53" s="44"/>
    </row>
    <row r="54" spans="2:23" x14ac:dyDescent="0.15">
      <c r="B54" s="44"/>
      <c r="C54" s="44"/>
      <c r="D54" s="44"/>
      <c r="E54" s="46"/>
      <c r="F54" s="46"/>
      <c r="G54" s="46"/>
      <c r="H54" s="46"/>
      <c r="I54" s="46"/>
      <c r="J54" s="46"/>
      <c r="K54" s="44"/>
      <c r="N54" s="44"/>
      <c r="O54" s="44"/>
      <c r="P54" s="44"/>
      <c r="Q54" s="46"/>
      <c r="R54" s="46"/>
      <c r="S54" s="46"/>
      <c r="T54" s="46"/>
      <c r="U54" s="46"/>
      <c r="V54" s="46"/>
      <c r="W54" s="44"/>
    </row>
    <row r="55" spans="2:23" x14ac:dyDescent="0.15">
      <c r="B55" s="44"/>
      <c r="C55" s="44"/>
      <c r="D55" s="44"/>
      <c r="E55" s="46" t="s">
        <v>14</v>
      </c>
      <c r="F55" s="46"/>
      <c r="G55" s="46"/>
      <c r="H55" s="46"/>
      <c r="I55" s="46"/>
      <c r="J55" s="46"/>
      <c r="K55" s="44"/>
      <c r="N55" s="44"/>
      <c r="O55" s="44"/>
      <c r="P55" s="44"/>
      <c r="Q55" s="46" t="s">
        <v>14</v>
      </c>
      <c r="R55" s="46"/>
      <c r="S55" s="46"/>
      <c r="T55" s="46"/>
      <c r="U55" s="46"/>
      <c r="V55" s="46"/>
      <c r="W55" s="44"/>
    </row>
    <row r="56" spans="2:23" x14ac:dyDescent="0.15">
      <c r="B56" s="44"/>
      <c r="C56" s="44"/>
      <c r="D56" s="44"/>
      <c r="E56" s="46"/>
      <c r="F56" s="46"/>
      <c r="G56" s="46"/>
      <c r="H56" s="46"/>
      <c r="I56" s="46"/>
      <c r="J56" s="46"/>
      <c r="K56" s="44"/>
      <c r="N56" s="44"/>
      <c r="O56" s="44"/>
      <c r="P56" s="44"/>
      <c r="Q56" s="46"/>
      <c r="R56" s="46"/>
      <c r="S56" s="46"/>
      <c r="T56" s="46"/>
      <c r="U56" s="46"/>
      <c r="V56" s="46"/>
      <c r="W56" s="44"/>
    </row>
    <row r="57" spans="2:23" ht="14.25" thickBot="1" x14ac:dyDescent="0.2">
      <c r="B57" s="44"/>
      <c r="C57" s="44"/>
      <c r="D57" s="44"/>
      <c r="E57" s="30" t="s">
        <v>11</v>
      </c>
      <c r="F57" s="30" t="s">
        <v>10</v>
      </c>
      <c r="G57" s="30" t="s">
        <v>15</v>
      </c>
      <c r="H57" s="31" t="s">
        <v>9</v>
      </c>
      <c r="I57" s="30" t="s">
        <v>12</v>
      </c>
      <c r="J57" s="83" t="s">
        <v>22</v>
      </c>
      <c r="K57" s="85"/>
      <c r="N57" s="44"/>
      <c r="O57" s="44"/>
      <c r="P57" s="44"/>
      <c r="Q57" s="30" t="s">
        <v>11</v>
      </c>
      <c r="R57" s="30" t="s">
        <v>10</v>
      </c>
      <c r="S57" s="30" t="s">
        <v>15</v>
      </c>
      <c r="T57" s="31" t="s">
        <v>9</v>
      </c>
      <c r="U57" s="30" t="s">
        <v>12</v>
      </c>
      <c r="V57" s="83" t="s">
        <v>22</v>
      </c>
      <c r="W57" s="85"/>
    </row>
    <row r="58" spans="2:23" ht="14.25" thickTop="1" x14ac:dyDescent="0.15">
      <c r="B58" s="44"/>
      <c r="C58" s="44"/>
      <c r="D58" s="44"/>
      <c r="E58" s="33" t="s">
        <v>129</v>
      </c>
      <c r="F58" s="33">
        <v>2</v>
      </c>
      <c r="G58" s="34">
        <v>5.41</v>
      </c>
      <c r="H58" s="35">
        <v>1.56</v>
      </c>
      <c r="I58" s="33">
        <f>F58*H58*G58</f>
        <v>16.879200000000001</v>
      </c>
      <c r="J58" s="17"/>
      <c r="K58" s="21"/>
      <c r="N58" s="44"/>
      <c r="O58" s="44"/>
      <c r="P58" s="44"/>
      <c r="Q58" s="33" t="s">
        <v>64</v>
      </c>
      <c r="R58" s="33">
        <v>2</v>
      </c>
      <c r="S58" s="34">
        <v>5.41</v>
      </c>
      <c r="T58" s="35">
        <v>1.56</v>
      </c>
      <c r="U58" s="33">
        <f>R58*T58*S58</f>
        <v>16.879200000000001</v>
      </c>
      <c r="V58" s="17"/>
      <c r="W58" s="21"/>
    </row>
    <row r="59" spans="2:23" x14ac:dyDescent="0.15">
      <c r="B59" s="44"/>
      <c r="C59" s="44"/>
      <c r="D59" s="44"/>
      <c r="E59" s="11" t="s">
        <v>130</v>
      </c>
      <c r="F59" s="11">
        <v>4</v>
      </c>
      <c r="G59" s="36">
        <v>5.41</v>
      </c>
      <c r="H59" s="37">
        <v>0.995</v>
      </c>
      <c r="I59" s="11">
        <f>F59*H59*G59</f>
        <v>21.5318</v>
      </c>
      <c r="J59" s="9"/>
      <c r="K59" s="10"/>
      <c r="N59" s="44"/>
      <c r="O59" s="44"/>
      <c r="P59" s="44"/>
      <c r="Q59" s="11" t="s">
        <v>65</v>
      </c>
      <c r="R59" s="11">
        <v>4</v>
      </c>
      <c r="S59" s="36">
        <v>5.41</v>
      </c>
      <c r="T59" s="37">
        <v>0.995</v>
      </c>
      <c r="U59" s="11">
        <f>R59*T59*S59</f>
        <v>21.5318</v>
      </c>
      <c r="V59" s="9"/>
      <c r="W59" s="10"/>
    </row>
    <row r="60" spans="2:23" x14ac:dyDescent="0.15">
      <c r="B60" s="46"/>
      <c r="C60" s="44"/>
      <c r="D60" s="44"/>
      <c r="E60" s="11" t="s">
        <v>131</v>
      </c>
      <c r="F60" s="11">
        <v>23</v>
      </c>
      <c r="G60" s="36">
        <v>0.76500000000000001</v>
      </c>
      <c r="H60" s="37">
        <v>0.56000000000000005</v>
      </c>
      <c r="I60" s="23">
        <f>F60*H60*G60</f>
        <v>9.8532000000000011</v>
      </c>
      <c r="J60" s="9"/>
      <c r="K60" s="10"/>
      <c r="N60" s="46"/>
      <c r="O60" s="44"/>
      <c r="P60" s="44"/>
      <c r="Q60" s="11" t="s">
        <v>66</v>
      </c>
      <c r="R60" s="11">
        <v>23</v>
      </c>
      <c r="S60" s="36">
        <v>0.76500000000000001</v>
      </c>
      <c r="T60" s="37">
        <v>0.56000000000000005</v>
      </c>
      <c r="U60" s="23">
        <f>R60*T60*S60</f>
        <v>9.8532000000000011</v>
      </c>
      <c r="V60" s="9"/>
      <c r="W60" s="10"/>
    </row>
    <row r="61" spans="2:23" x14ac:dyDescent="0.15">
      <c r="B61" s="44"/>
      <c r="C61" s="44"/>
      <c r="D61" s="44"/>
      <c r="E61" s="11" t="s">
        <v>131</v>
      </c>
      <c r="F61" s="11">
        <v>23</v>
      </c>
      <c r="G61" s="36">
        <v>0.36199999999999999</v>
      </c>
      <c r="H61" s="37">
        <v>0.56000000000000005</v>
      </c>
      <c r="I61" s="23">
        <f>F61*H61*G61</f>
        <v>4.66256</v>
      </c>
      <c r="J61" s="9"/>
      <c r="K61" s="10"/>
      <c r="N61" s="44"/>
      <c r="O61" s="44"/>
      <c r="P61" s="44"/>
      <c r="Q61" s="11" t="s">
        <v>66</v>
      </c>
      <c r="R61" s="11">
        <v>23</v>
      </c>
      <c r="S61" s="36">
        <v>0.36199999999999999</v>
      </c>
      <c r="T61" s="37">
        <v>0.56000000000000005</v>
      </c>
      <c r="U61" s="23">
        <f>R61*T61*S61</f>
        <v>4.66256</v>
      </c>
      <c r="V61" s="9"/>
      <c r="W61" s="10"/>
    </row>
    <row r="62" spans="2:23" x14ac:dyDescent="0.15">
      <c r="B62" s="44"/>
      <c r="C62" s="44"/>
      <c r="D62" s="44"/>
      <c r="E62" s="12" t="s">
        <v>13</v>
      </c>
      <c r="F62" s="38"/>
      <c r="G62" s="38"/>
      <c r="H62" s="10"/>
      <c r="I62" s="39">
        <f>I58+I59+I60+I61</f>
        <v>52.926760000000002</v>
      </c>
      <c r="J62" s="25"/>
      <c r="K62" s="26"/>
      <c r="N62" s="44"/>
      <c r="O62" s="44"/>
      <c r="P62" s="44"/>
      <c r="Q62" s="12" t="s">
        <v>13</v>
      </c>
      <c r="R62" s="38"/>
      <c r="S62" s="38"/>
      <c r="T62" s="10"/>
      <c r="U62" s="39">
        <f>U58+U59+U60+U61</f>
        <v>52.926760000000002</v>
      </c>
      <c r="V62" s="25"/>
      <c r="W62" s="26"/>
    </row>
    <row r="67" spans="10:24" ht="22.5" customHeight="1" x14ac:dyDescent="0.15">
      <c r="J67" s="2" t="s">
        <v>132</v>
      </c>
      <c r="K67" s="5"/>
      <c r="L67" s="5"/>
      <c r="V67" s="2" t="s">
        <v>16</v>
      </c>
      <c r="W67" s="5"/>
      <c r="X67" s="5"/>
    </row>
    <row r="68" spans="10:24" ht="13.5" customHeight="1" x14ac:dyDescent="0.15">
      <c r="J68" s="5"/>
      <c r="K68" s="5"/>
      <c r="L68" s="5"/>
      <c r="V68" s="5"/>
      <c r="W68" s="5"/>
      <c r="X68" s="5"/>
    </row>
  </sheetData>
  <mergeCells count="12">
    <mergeCell ref="N2:W2"/>
    <mergeCell ref="V5:W5"/>
    <mergeCell ref="V23:W23"/>
    <mergeCell ref="N36:W36"/>
    <mergeCell ref="V39:W39"/>
    <mergeCell ref="V57:W57"/>
    <mergeCell ref="J39:K39"/>
    <mergeCell ref="J57:K57"/>
    <mergeCell ref="J23:K23"/>
    <mergeCell ref="B2:K2"/>
    <mergeCell ref="J5:K5"/>
    <mergeCell ref="B36:K3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opLeftCell="A10" workbookViewId="0">
      <selection activeCell="I49" sqref="I49"/>
    </sheetView>
  </sheetViews>
  <sheetFormatPr defaultRowHeight="13.5" x14ac:dyDescent="0.15"/>
  <cols>
    <col min="2" max="2" width="15.625" customWidth="1"/>
    <col min="3" max="3" width="2.125" customWidth="1"/>
    <col min="4" max="9" width="11.25" customWidth="1"/>
    <col min="10" max="10" width="17.625" customWidth="1"/>
    <col min="11" max="11" width="4.375" customWidth="1"/>
  </cols>
  <sheetData>
    <row r="2" spans="1:15" ht="18.75" customHeight="1" x14ac:dyDescent="0.15">
      <c r="B2" s="75" t="s">
        <v>25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  <c r="N2" s="3"/>
      <c r="O2" s="3"/>
    </row>
    <row r="3" spans="1:15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</row>
    <row r="4" spans="1:15" x14ac:dyDescent="0.15">
      <c r="B4" s="9"/>
      <c r="C4" s="10"/>
      <c r="D4" s="11" t="s">
        <v>39</v>
      </c>
      <c r="E4" s="11" t="s">
        <v>40</v>
      </c>
      <c r="F4" s="11" t="s">
        <v>41</v>
      </c>
      <c r="G4" s="11" t="s">
        <v>42</v>
      </c>
      <c r="H4" s="11" t="s">
        <v>43</v>
      </c>
      <c r="I4" s="11" t="s">
        <v>33</v>
      </c>
      <c r="J4" s="12" t="s">
        <v>8</v>
      </c>
      <c r="K4" s="10"/>
    </row>
    <row r="5" spans="1:15" ht="14.25" thickBot="1" x14ac:dyDescent="0.2">
      <c r="B5" s="13" t="s">
        <v>17</v>
      </c>
      <c r="C5" s="14"/>
      <c r="D5" s="15">
        <v>60.5</v>
      </c>
      <c r="E5" s="15">
        <v>76.3</v>
      </c>
      <c r="F5" s="15">
        <v>89.1</v>
      </c>
      <c r="G5" s="15">
        <v>114.3</v>
      </c>
      <c r="H5" s="15">
        <v>139.80000000000001</v>
      </c>
      <c r="I5" s="15">
        <v>165.2</v>
      </c>
      <c r="J5" s="16"/>
      <c r="K5" s="14"/>
    </row>
    <row r="6" spans="1:15" ht="14.25" thickTop="1" x14ac:dyDescent="0.15">
      <c r="B6" s="17" t="s">
        <v>0</v>
      </c>
      <c r="C6" s="18" t="s">
        <v>44</v>
      </c>
      <c r="D6" s="19">
        <v>8.5699999999999998E-2</v>
      </c>
      <c r="E6" s="19">
        <v>8.5699999999999998E-2</v>
      </c>
      <c r="F6" s="19">
        <v>8.5699999999999998E-2</v>
      </c>
      <c r="G6" s="19">
        <v>8.5699999999999998E-2</v>
      </c>
      <c r="H6" s="19">
        <v>8.5699999999999998E-2</v>
      </c>
      <c r="I6" s="19">
        <v>0.1032</v>
      </c>
      <c r="J6" s="20" t="s">
        <v>45</v>
      </c>
      <c r="K6" s="21" t="s">
        <v>46</v>
      </c>
    </row>
    <row r="7" spans="1:15" x14ac:dyDescent="0.15">
      <c r="B7" s="9" t="s">
        <v>1</v>
      </c>
      <c r="C7" s="22" t="s">
        <v>47</v>
      </c>
      <c r="D7" s="23">
        <f t="shared" ref="D7:I7" si="0">(PI()*(D5/1000)^2)/4</f>
        <v>2.8747536275755101E-3</v>
      </c>
      <c r="E7" s="23">
        <f t="shared" si="0"/>
        <v>4.5723446338692903E-3</v>
      </c>
      <c r="F7" s="23">
        <f t="shared" si="0"/>
        <v>6.2351267935612962E-3</v>
      </c>
      <c r="G7" s="23">
        <f t="shared" si="0"/>
        <v>1.0260826451724329E-2</v>
      </c>
      <c r="H7" s="23">
        <f t="shared" si="0"/>
        <v>1.5349853121366266E-2</v>
      </c>
      <c r="I7" s="23">
        <f t="shared" si="0"/>
        <v>2.1434332693206295E-2</v>
      </c>
      <c r="J7" s="12" t="s">
        <v>48</v>
      </c>
      <c r="K7" s="10" t="s">
        <v>46</v>
      </c>
    </row>
    <row r="8" spans="1:15" x14ac:dyDescent="0.15">
      <c r="B8" s="9" t="s">
        <v>2</v>
      </c>
      <c r="C8" s="22" t="s">
        <v>50</v>
      </c>
      <c r="D8" s="23">
        <f t="shared" ref="D8:I8" si="1">D6-D7</f>
        <v>8.2825246372424485E-2</v>
      </c>
      <c r="E8" s="23">
        <f t="shared" si="1"/>
        <v>8.1127655366130702E-2</v>
      </c>
      <c r="F8" s="23">
        <f t="shared" si="1"/>
        <v>7.9464873206438705E-2</v>
      </c>
      <c r="G8" s="23">
        <f t="shared" si="1"/>
        <v>7.5439173548275673E-2</v>
      </c>
      <c r="H8" s="23">
        <f t="shared" si="1"/>
        <v>7.0350146878633738E-2</v>
      </c>
      <c r="I8" s="23">
        <f t="shared" si="1"/>
        <v>8.1765667306793702E-2</v>
      </c>
      <c r="J8" s="12" t="s">
        <v>51</v>
      </c>
      <c r="K8" s="10" t="s">
        <v>46</v>
      </c>
    </row>
    <row r="9" spans="1:15" x14ac:dyDescent="0.15">
      <c r="B9" s="9" t="s">
        <v>3</v>
      </c>
      <c r="C9" s="22" t="s">
        <v>53</v>
      </c>
      <c r="D9" s="23">
        <f t="shared" ref="D9:I9" si="2">D8*5.49</f>
        <v>0.45471060258461043</v>
      </c>
      <c r="E9" s="23">
        <f t="shared" si="2"/>
        <v>0.44539082796005758</v>
      </c>
      <c r="F9" s="23">
        <f t="shared" si="2"/>
        <v>0.43626215390334849</v>
      </c>
      <c r="G9" s="23">
        <f t="shared" si="2"/>
        <v>0.41416106278003345</v>
      </c>
      <c r="H9" s="23">
        <f t="shared" si="2"/>
        <v>0.38622230636369925</v>
      </c>
      <c r="I9" s="23">
        <f t="shared" si="2"/>
        <v>0.44889351351429746</v>
      </c>
      <c r="J9" s="12" t="s">
        <v>54</v>
      </c>
      <c r="K9" s="10" t="s">
        <v>55</v>
      </c>
    </row>
    <row r="10" spans="1:15" x14ac:dyDescent="0.15">
      <c r="B10" s="9" t="s">
        <v>4</v>
      </c>
      <c r="C10" s="22" t="s">
        <v>56</v>
      </c>
      <c r="D10" s="11">
        <v>29.2</v>
      </c>
      <c r="E10" s="11">
        <v>41.1</v>
      </c>
      <c r="F10" s="11">
        <v>48.3</v>
      </c>
      <c r="G10" s="11">
        <v>67.099999999999994</v>
      </c>
      <c r="H10" s="11">
        <v>82.5</v>
      </c>
      <c r="I10" s="11">
        <v>109</v>
      </c>
      <c r="J10" s="9"/>
      <c r="K10" s="22" t="s">
        <v>57</v>
      </c>
    </row>
    <row r="11" spans="1:15" x14ac:dyDescent="0.15">
      <c r="B11" s="9" t="s">
        <v>5</v>
      </c>
      <c r="C11" s="22" t="s">
        <v>58</v>
      </c>
      <c r="D11" s="24">
        <f t="shared" ref="D11:I11" si="3">D9*2.3*1000</f>
        <v>1045.834385944604</v>
      </c>
      <c r="E11" s="24">
        <f t="shared" si="3"/>
        <v>1024.3989043081324</v>
      </c>
      <c r="F11" s="24">
        <f t="shared" si="3"/>
        <v>1003.4029539777014</v>
      </c>
      <c r="G11" s="24">
        <f t="shared" si="3"/>
        <v>952.57044439407684</v>
      </c>
      <c r="H11" s="24">
        <f t="shared" si="3"/>
        <v>888.31130463650823</v>
      </c>
      <c r="I11" s="24">
        <f t="shared" si="3"/>
        <v>1032.4550810828841</v>
      </c>
      <c r="J11" s="12" t="s">
        <v>59</v>
      </c>
      <c r="K11" s="22" t="s">
        <v>57</v>
      </c>
    </row>
    <row r="12" spans="1:15" x14ac:dyDescent="0.15">
      <c r="B12" s="9" t="s">
        <v>6</v>
      </c>
      <c r="C12" s="22" t="s">
        <v>60</v>
      </c>
      <c r="D12" s="23">
        <f>I23</f>
        <v>49.2898</v>
      </c>
      <c r="E12" s="23">
        <f>I23</f>
        <v>49.2898</v>
      </c>
      <c r="F12" s="23">
        <f>I23</f>
        <v>49.2898</v>
      </c>
      <c r="G12" s="23">
        <f>I23</f>
        <v>49.2898</v>
      </c>
      <c r="H12" s="23">
        <f>I23</f>
        <v>49.2898</v>
      </c>
      <c r="I12" s="23">
        <f>I32</f>
        <v>50.633799999999994</v>
      </c>
      <c r="J12" s="9"/>
      <c r="K12" s="22" t="s">
        <v>57</v>
      </c>
    </row>
    <row r="13" spans="1:15" x14ac:dyDescent="0.15">
      <c r="B13" s="25" t="s">
        <v>7</v>
      </c>
      <c r="C13" s="26"/>
      <c r="D13" s="27">
        <f t="shared" ref="D13:I13" si="4">D11+D12+D10</f>
        <v>1124.3241859446041</v>
      </c>
      <c r="E13" s="27">
        <f t="shared" si="4"/>
        <v>1114.7887043081323</v>
      </c>
      <c r="F13" s="27">
        <f t="shared" si="4"/>
        <v>1100.9927539777013</v>
      </c>
      <c r="G13" s="27">
        <f t="shared" si="4"/>
        <v>1068.9602443940769</v>
      </c>
      <c r="H13" s="27">
        <f t="shared" si="4"/>
        <v>1020.1011046365082</v>
      </c>
      <c r="I13" s="27">
        <f t="shared" si="4"/>
        <v>1192.0888810828842</v>
      </c>
      <c r="J13" s="28" t="s">
        <v>62</v>
      </c>
      <c r="K13" s="29" t="s">
        <v>57</v>
      </c>
    </row>
    <row r="14" spans="1:15" x14ac:dyDescent="0.15">
      <c r="D14" s="4"/>
      <c r="E14" s="4"/>
      <c r="F14" s="4"/>
      <c r="G14" s="4"/>
      <c r="H14" s="4"/>
      <c r="I14" s="4"/>
      <c r="J14" s="1"/>
      <c r="K14" s="1"/>
    </row>
    <row r="15" spans="1:15" x14ac:dyDescent="0.15">
      <c r="A15" s="78" t="s">
        <v>34</v>
      </c>
      <c r="B15" s="78" t="s">
        <v>139</v>
      </c>
      <c r="C15" s="7"/>
      <c r="D15" s="86">
        <v>8.5699999999999998E-2</v>
      </c>
    </row>
    <row r="16" spans="1:15" ht="13.5" customHeight="1" x14ac:dyDescent="0.15">
      <c r="A16" s="78"/>
      <c r="B16" s="78"/>
      <c r="C16" s="7"/>
      <c r="D16" s="86"/>
      <c r="E16" s="75" t="s">
        <v>31</v>
      </c>
      <c r="F16" s="75"/>
      <c r="G16" s="75"/>
      <c r="H16" s="75"/>
      <c r="I16" s="75"/>
      <c r="J16" s="75"/>
    </row>
    <row r="17" spans="1:11" x14ac:dyDescent="0.15">
      <c r="A17" s="78" t="s">
        <v>33</v>
      </c>
      <c r="B17" s="78" t="s">
        <v>139</v>
      </c>
      <c r="C17" s="7"/>
      <c r="D17" s="86">
        <v>0.1032</v>
      </c>
      <c r="E17" s="77"/>
      <c r="F17" s="77"/>
      <c r="G17" s="77"/>
      <c r="H17" s="77"/>
      <c r="I17" s="77"/>
      <c r="J17" s="77"/>
    </row>
    <row r="18" spans="1:11" ht="14.25" thickBot="1" x14ac:dyDescent="0.2">
      <c r="A18" s="78"/>
      <c r="B18" s="78"/>
      <c r="C18" s="7"/>
      <c r="D18" s="86"/>
      <c r="E18" s="30" t="s">
        <v>11</v>
      </c>
      <c r="F18" s="30" t="s">
        <v>10</v>
      </c>
      <c r="G18" s="30" t="s">
        <v>15</v>
      </c>
      <c r="H18" s="31" t="s">
        <v>9</v>
      </c>
      <c r="I18" s="30" t="s">
        <v>12</v>
      </c>
      <c r="J18" s="31" t="s">
        <v>8</v>
      </c>
      <c r="K18" s="32"/>
    </row>
    <row r="19" spans="1:11" ht="14.25" thickTop="1" x14ac:dyDescent="0.15">
      <c r="D19" s="6"/>
      <c r="E19" s="33" t="s">
        <v>64</v>
      </c>
      <c r="F19" s="33">
        <v>2</v>
      </c>
      <c r="G19" s="34">
        <v>5.39</v>
      </c>
      <c r="H19" s="35">
        <v>1.56</v>
      </c>
      <c r="I19" s="33">
        <f>F19*H19*G19</f>
        <v>16.816800000000001</v>
      </c>
      <c r="J19" s="17"/>
      <c r="K19" s="21"/>
    </row>
    <row r="20" spans="1:11" x14ac:dyDescent="0.15">
      <c r="E20" s="11" t="s">
        <v>65</v>
      </c>
      <c r="F20" s="11">
        <v>4</v>
      </c>
      <c r="G20" s="36">
        <v>5.39</v>
      </c>
      <c r="H20" s="37">
        <v>0.995</v>
      </c>
      <c r="I20" s="11">
        <f>F20*H20*G20</f>
        <v>21.452199999999998</v>
      </c>
      <c r="J20" s="9"/>
      <c r="K20" s="10"/>
    </row>
    <row r="21" spans="1:11" x14ac:dyDescent="0.15">
      <c r="B21" s="1"/>
      <c r="E21" s="11" t="s">
        <v>66</v>
      </c>
      <c r="F21" s="11">
        <v>24</v>
      </c>
      <c r="G21" s="36">
        <v>0.55000000000000004</v>
      </c>
      <c r="H21" s="37">
        <v>0.56000000000000005</v>
      </c>
      <c r="I21" s="23">
        <f>F21*H21*G21</f>
        <v>7.3920000000000012</v>
      </c>
      <c r="J21" s="9"/>
      <c r="K21" s="10"/>
    </row>
    <row r="22" spans="1:11" x14ac:dyDescent="0.15">
      <c r="E22" s="11" t="s">
        <v>66</v>
      </c>
      <c r="F22" s="11">
        <v>24</v>
      </c>
      <c r="G22" s="36">
        <v>0.27</v>
      </c>
      <c r="H22" s="37">
        <v>0.56000000000000005</v>
      </c>
      <c r="I22" s="23">
        <f>F22*H22*G22</f>
        <v>3.6288000000000005</v>
      </c>
      <c r="J22" s="9"/>
      <c r="K22" s="10"/>
    </row>
    <row r="23" spans="1:11" x14ac:dyDescent="0.15">
      <c r="E23" s="12" t="s">
        <v>13</v>
      </c>
      <c r="F23" s="38"/>
      <c r="G23" s="38"/>
      <c r="H23" s="10"/>
      <c r="I23" s="39">
        <f>I19+I20+I21+I22</f>
        <v>49.2898</v>
      </c>
      <c r="J23" s="25"/>
      <c r="K23" s="26"/>
    </row>
    <row r="25" spans="1:11" x14ac:dyDescent="0.15">
      <c r="E25" s="75" t="s">
        <v>32</v>
      </c>
      <c r="F25" s="75"/>
      <c r="G25" s="75"/>
      <c r="H25" s="75"/>
      <c r="I25" s="75"/>
      <c r="J25" s="75"/>
    </row>
    <row r="26" spans="1:11" x14ac:dyDescent="0.15">
      <c r="E26" s="77"/>
      <c r="F26" s="77"/>
      <c r="G26" s="77"/>
      <c r="H26" s="77"/>
      <c r="I26" s="77"/>
      <c r="J26" s="77"/>
    </row>
    <row r="27" spans="1:11" ht="14.25" thickBot="1" x14ac:dyDescent="0.2">
      <c r="E27" s="30" t="s">
        <v>11</v>
      </c>
      <c r="F27" s="30" t="s">
        <v>10</v>
      </c>
      <c r="G27" s="30" t="s">
        <v>15</v>
      </c>
      <c r="H27" s="31" t="s">
        <v>9</v>
      </c>
      <c r="I27" s="30" t="s">
        <v>12</v>
      </c>
      <c r="J27" s="31" t="s">
        <v>8</v>
      </c>
      <c r="K27" s="32"/>
    </row>
    <row r="28" spans="1:11" ht="14.25" thickTop="1" x14ac:dyDescent="0.15">
      <c r="E28" s="33" t="s">
        <v>64</v>
      </c>
      <c r="F28" s="33">
        <v>2</v>
      </c>
      <c r="G28" s="34">
        <v>5.39</v>
      </c>
      <c r="H28" s="35">
        <v>1.56</v>
      </c>
      <c r="I28" s="33">
        <f>F28*H28*G28</f>
        <v>16.816800000000001</v>
      </c>
      <c r="J28" s="17"/>
      <c r="K28" s="21"/>
    </row>
    <row r="29" spans="1:11" x14ac:dyDescent="0.15">
      <c r="E29" s="11" t="s">
        <v>65</v>
      </c>
      <c r="F29" s="11">
        <v>4</v>
      </c>
      <c r="G29" s="36">
        <v>5.39</v>
      </c>
      <c r="H29" s="37">
        <v>0.995</v>
      </c>
      <c r="I29" s="11">
        <f>F29*H29*G29</f>
        <v>21.452199999999998</v>
      </c>
      <c r="J29" s="9"/>
      <c r="K29" s="10"/>
    </row>
    <row r="30" spans="1:11" x14ac:dyDescent="0.15">
      <c r="E30" s="11" t="s">
        <v>66</v>
      </c>
      <c r="F30" s="11">
        <v>24</v>
      </c>
      <c r="G30" s="36">
        <v>0.65</v>
      </c>
      <c r="H30" s="37">
        <v>0.56000000000000005</v>
      </c>
      <c r="I30" s="23">
        <f>F30*H30*G30</f>
        <v>8.7360000000000007</v>
      </c>
      <c r="J30" s="9"/>
      <c r="K30" s="10"/>
    </row>
    <row r="31" spans="1:11" x14ac:dyDescent="0.15">
      <c r="E31" s="11" t="s">
        <v>66</v>
      </c>
      <c r="F31" s="11">
        <v>24</v>
      </c>
      <c r="G31" s="36">
        <v>0.27</v>
      </c>
      <c r="H31" s="37">
        <v>0.56000000000000005</v>
      </c>
      <c r="I31" s="23">
        <f>F31*H31*G31</f>
        <v>3.6288000000000005</v>
      </c>
      <c r="J31" s="9"/>
      <c r="K31" s="10"/>
    </row>
    <row r="32" spans="1:11" x14ac:dyDescent="0.15">
      <c r="E32" s="12" t="s">
        <v>13</v>
      </c>
      <c r="F32" s="38"/>
      <c r="G32" s="38"/>
      <c r="H32" s="10"/>
      <c r="I32" s="39">
        <f>I28+I29+I30+I31</f>
        <v>50.633799999999994</v>
      </c>
      <c r="J32" s="25"/>
      <c r="K32" s="26"/>
    </row>
    <row r="34" spans="2:15" x14ac:dyDescent="0.15">
      <c r="J34" s="79" t="s">
        <v>16</v>
      </c>
      <c r="K34" s="79"/>
      <c r="L34" s="79"/>
    </row>
    <row r="35" spans="2:15" x14ac:dyDescent="0.15">
      <c r="J35" s="79"/>
      <c r="K35" s="79"/>
      <c r="L35" s="79"/>
    </row>
    <row r="37" spans="2:15" ht="18.75" customHeight="1" x14ac:dyDescent="0.15">
      <c r="B37" s="75" t="s">
        <v>30</v>
      </c>
      <c r="C37" s="75"/>
      <c r="D37" s="75"/>
      <c r="E37" s="75"/>
      <c r="F37" s="75"/>
      <c r="G37" s="75"/>
      <c r="H37" s="75"/>
      <c r="I37" s="75"/>
      <c r="J37" s="75"/>
      <c r="K37" s="75"/>
      <c r="L37" s="3"/>
      <c r="M37" s="3"/>
      <c r="N37" s="3"/>
      <c r="O37" s="3"/>
    </row>
    <row r="38" spans="2:15" ht="18.7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</row>
    <row r="39" spans="2:15" x14ac:dyDescent="0.15">
      <c r="B39" s="9"/>
      <c r="C39" s="10"/>
      <c r="D39" s="11" t="s">
        <v>67</v>
      </c>
      <c r="E39" s="11" t="s">
        <v>68</v>
      </c>
      <c r="F39" s="11" t="s">
        <v>69</v>
      </c>
      <c r="G39" s="11" t="s">
        <v>70</v>
      </c>
      <c r="H39" s="11" t="s">
        <v>71</v>
      </c>
      <c r="I39" s="11" t="s">
        <v>36</v>
      </c>
      <c r="J39" s="12" t="s">
        <v>8</v>
      </c>
      <c r="K39" s="10"/>
    </row>
    <row r="40" spans="2:15" ht="14.25" thickBot="1" x14ac:dyDescent="0.2">
      <c r="B40" s="13" t="s">
        <v>17</v>
      </c>
      <c r="C40" s="14"/>
      <c r="D40" s="40">
        <v>60</v>
      </c>
      <c r="E40" s="40">
        <v>76</v>
      </c>
      <c r="F40" s="40">
        <v>89</v>
      </c>
      <c r="G40" s="40">
        <v>114</v>
      </c>
      <c r="H40" s="40">
        <v>140</v>
      </c>
      <c r="I40" s="40">
        <v>165</v>
      </c>
      <c r="J40" s="16"/>
      <c r="K40" s="14"/>
    </row>
    <row r="41" spans="2:15" ht="14.25" thickTop="1" x14ac:dyDescent="0.15">
      <c r="B41" s="17" t="s">
        <v>0</v>
      </c>
      <c r="C41" s="18" t="s">
        <v>44</v>
      </c>
      <c r="D41" s="19">
        <v>8.5699999999999998E-2</v>
      </c>
      <c r="E41" s="19">
        <v>8.5699999999999998E-2</v>
      </c>
      <c r="F41" s="19">
        <v>8.5699999999999998E-2</v>
      </c>
      <c r="G41" s="19">
        <v>8.5699999999999998E-2</v>
      </c>
      <c r="H41" s="19">
        <v>8.5699999999999998E-2</v>
      </c>
      <c r="I41" s="19">
        <v>0.1032</v>
      </c>
      <c r="J41" s="20" t="s">
        <v>45</v>
      </c>
      <c r="K41" s="21" t="s">
        <v>46</v>
      </c>
    </row>
    <row r="42" spans="2:15" x14ac:dyDescent="0.15">
      <c r="B42" s="9" t="s">
        <v>1</v>
      </c>
      <c r="C42" s="22" t="s">
        <v>47</v>
      </c>
      <c r="D42" s="23">
        <f t="shared" ref="D42:I42" si="5">(PI()*(D40/1000)^2)/4</f>
        <v>2.8274333882308137E-3</v>
      </c>
      <c r="E42" s="23">
        <f t="shared" si="5"/>
        <v>4.5364597917836608E-3</v>
      </c>
      <c r="F42" s="23">
        <f t="shared" si="5"/>
        <v>6.221138852271187E-3</v>
      </c>
      <c r="G42" s="23">
        <f t="shared" si="5"/>
        <v>1.0207034531513238E-2</v>
      </c>
      <c r="H42" s="23">
        <f t="shared" si="5"/>
        <v>1.5393804002589988E-2</v>
      </c>
      <c r="I42" s="23">
        <f t="shared" si="5"/>
        <v>2.1382464998495533E-2</v>
      </c>
      <c r="J42" s="12" t="s">
        <v>48</v>
      </c>
      <c r="K42" s="10" t="s">
        <v>46</v>
      </c>
    </row>
    <row r="43" spans="2:15" x14ac:dyDescent="0.15">
      <c r="B43" s="9" t="s">
        <v>2</v>
      </c>
      <c r="C43" s="22" t="s">
        <v>50</v>
      </c>
      <c r="D43" s="23">
        <f t="shared" ref="D43:I43" si="6">D41-D42</f>
        <v>8.2872566611769186E-2</v>
      </c>
      <c r="E43" s="23">
        <f t="shared" si="6"/>
        <v>8.1163540208216339E-2</v>
      </c>
      <c r="F43" s="23">
        <f t="shared" si="6"/>
        <v>7.9478861147728813E-2</v>
      </c>
      <c r="G43" s="23">
        <f t="shared" si="6"/>
        <v>7.5492965468486758E-2</v>
      </c>
      <c r="H43" s="23">
        <f t="shared" si="6"/>
        <v>7.0306195997410004E-2</v>
      </c>
      <c r="I43" s="23">
        <f t="shared" si="6"/>
        <v>8.181753500150446E-2</v>
      </c>
      <c r="J43" s="12" t="s">
        <v>51</v>
      </c>
      <c r="K43" s="10" t="s">
        <v>46</v>
      </c>
    </row>
    <row r="44" spans="2:15" x14ac:dyDescent="0.15">
      <c r="B44" s="9" t="s">
        <v>3</v>
      </c>
      <c r="C44" s="22" t="s">
        <v>53</v>
      </c>
      <c r="D44" s="23">
        <f t="shared" ref="D44:I44" si="7">D43*5.49</f>
        <v>0.45497039069861284</v>
      </c>
      <c r="E44" s="23">
        <f t="shared" si="7"/>
        <v>0.44558783574310773</v>
      </c>
      <c r="F44" s="23">
        <f t="shared" si="7"/>
        <v>0.43633894770103121</v>
      </c>
      <c r="G44" s="23">
        <f t="shared" si="7"/>
        <v>0.41445638042199234</v>
      </c>
      <c r="H44" s="23">
        <f t="shared" si="7"/>
        <v>0.38598101602578094</v>
      </c>
      <c r="I44" s="23">
        <f t="shared" si="7"/>
        <v>0.44917826715825948</v>
      </c>
      <c r="J44" s="12" t="s">
        <v>54</v>
      </c>
      <c r="K44" s="10" t="s">
        <v>55</v>
      </c>
    </row>
    <row r="45" spans="2:15" x14ac:dyDescent="0.15">
      <c r="B45" s="9" t="s">
        <v>4</v>
      </c>
      <c r="C45" s="22" t="s">
        <v>56</v>
      </c>
      <c r="D45" s="36">
        <v>6.21</v>
      </c>
      <c r="E45" s="36">
        <v>7.96</v>
      </c>
      <c r="F45" s="36">
        <v>12.252000000000001</v>
      </c>
      <c r="G45" s="36">
        <v>18.986000000000001</v>
      </c>
      <c r="H45" s="36">
        <v>24.821000000000002</v>
      </c>
      <c r="I45" s="36">
        <v>37.417999999999999</v>
      </c>
      <c r="J45" s="9"/>
      <c r="K45" s="22" t="s">
        <v>57</v>
      </c>
    </row>
    <row r="46" spans="2:15" x14ac:dyDescent="0.15">
      <c r="B46" s="9" t="s">
        <v>5</v>
      </c>
      <c r="C46" s="22" t="s">
        <v>58</v>
      </c>
      <c r="D46" s="24">
        <f t="shared" ref="D46:I46" si="8">D44*2.3*1000</f>
        <v>1046.4318986068095</v>
      </c>
      <c r="E46" s="24">
        <f t="shared" si="8"/>
        <v>1024.8520222091477</v>
      </c>
      <c r="F46" s="24">
        <f t="shared" si="8"/>
        <v>1003.5795797123717</v>
      </c>
      <c r="G46" s="24">
        <f t="shared" si="8"/>
        <v>953.2496749705823</v>
      </c>
      <c r="H46" s="24">
        <f t="shared" si="8"/>
        <v>887.75633685929608</v>
      </c>
      <c r="I46" s="24">
        <f t="shared" si="8"/>
        <v>1033.1100144639965</v>
      </c>
      <c r="J46" s="12" t="s">
        <v>59</v>
      </c>
      <c r="K46" s="22" t="s">
        <v>57</v>
      </c>
    </row>
    <row r="47" spans="2:15" x14ac:dyDescent="0.15">
      <c r="B47" s="9" t="s">
        <v>6</v>
      </c>
      <c r="C47" s="22" t="s">
        <v>60</v>
      </c>
      <c r="D47" s="23">
        <f>I58</f>
        <v>49.2898</v>
      </c>
      <c r="E47" s="23">
        <f>I58</f>
        <v>49.2898</v>
      </c>
      <c r="F47" s="23">
        <f>I58</f>
        <v>49.2898</v>
      </c>
      <c r="G47" s="23">
        <f>I58</f>
        <v>49.2898</v>
      </c>
      <c r="H47" s="23">
        <f>I58</f>
        <v>49.2898</v>
      </c>
      <c r="I47" s="23">
        <f>I67</f>
        <v>50.633799999999994</v>
      </c>
      <c r="J47" s="9"/>
      <c r="K47" s="22" t="s">
        <v>57</v>
      </c>
    </row>
    <row r="48" spans="2:15" x14ac:dyDescent="0.15">
      <c r="B48" s="25" t="s">
        <v>7</v>
      </c>
      <c r="C48" s="26"/>
      <c r="D48" s="48">
        <f t="shared" ref="D48:I48" si="9">D46+D47+D45</f>
        <v>1101.9316986068095</v>
      </c>
      <c r="E48" s="48">
        <f t="shared" si="9"/>
        <v>1082.1018222091477</v>
      </c>
      <c r="F48" s="48">
        <f>F46+F47+F45</f>
        <v>1065.1213797123717</v>
      </c>
      <c r="G48" s="48">
        <f t="shared" si="9"/>
        <v>1021.5254749705823</v>
      </c>
      <c r="H48" s="48">
        <f t="shared" si="9"/>
        <v>961.86713685929612</v>
      </c>
      <c r="I48" s="48">
        <f t="shared" si="9"/>
        <v>1121.1618144639965</v>
      </c>
      <c r="J48" s="28" t="s">
        <v>62</v>
      </c>
      <c r="K48" s="29" t="s">
        <v>57</v>
      </c>
    </row>
    <row r="49" spans="1:11" x14ac:dyDescent="0.15">
      <c r="D49" s="4"/>
      <c r="E49" s="4"/>
      <c r="F49" s="4"/>
      <c r="G49" s="4"/>
      <c r="H49" s="4"/>
      <c r="I49" s="4"/>
      <c r="J49" s="1"/>
      <c r="K49" s="1"/>
    </row>
    <row r="50" spans="1:11" x14ac:dyDescent="0.15">
      <c r="A50" s="78" t="s">
        <v>35</v>
      </c>
      <c r="B50" s="78" t="s">
        <v>139</v>
      </c>
      <c r="C50" s="7"/>
      <c r="D50" s="86">
        <v>8.5699999999999998E-2</v>
      </c>
    </row>
    <row r="51" spans="1:11" ht="13.5" customHeight="1" x14ac:dyDescent="0.15">
      <c r="A51" s="78"/>
      <c r="B51" s="78"/>
      <c r="C51" s="7"/>
      <c r="D51" s="86"/>
      <c r="E51" s="75" t="s">
        <v>37</v>
      </c>
      <c r="F51" s="75"/>
      <c r="G51" s="75"/>
      <c r="H51" s="75"/>
      <c r="I51" s="75"/>
      <c r="J51" s="75"/>
    </row>
    <row r="52" spans="1:11" x14ac:dyDescent="0.15">
      <c r="A52" s="78" t="s">
        <v>36</v>
      </c>
      <c r="B52" s="78" t="s">
        <v>139</v>
      </c>
      <c r="C52" s="7"/>
      <c r="D52" s="86">
        <v>0.1032</v>
      </c>
      <c r="E52" s="77"/>
      <c r="F52" s="77"/>
      <c r="G52" s="77"/>
      <c r="H52" s="77"/>
      <c r="I52" s="77"/>
      <c r="J52" s="77"/>
    </row>
    <row r="53" spans="1:11" ht="14.25" thickBot="1" x14ac:dyDescent="0.2">
      <c r="A53" s="78"/>
      <c r="B53" s="78"/>
      <c r="C53" s="7"/>
      <c r="D53" s="86"/>
      <c r="E53" s="30" t="s">
        <v>11</v>
      </c>
      <c r="F53" s="30" t="s">
        <v>10</v>
      </c>
      <c r="G53" s="30" t="s">
        <v>15</v>
      </c>
      <c r="H53" s="31" t="s">
        <v>9</v>
      </c>
      <c r="I53" s="30" t="s">
        <v>12</v>
      </c>
      <c r="J53" s="31" t="s">
        <v>8</v>
      </c>
      <c r="K53" s="32"/>
    </row>
    <row r="54" spans="1:11" ht="14.25" thickTop="1" x14ac:dyDescent="0.15">
      <c r="E54" s="33" t="s">
        <v>64</v>
      </c>
      <c r="F54" s="33">
        <v>2</v>
      </c>
      <c r="G54" s="34">
        <v>5.39</v>
      </c>
      <c r="H54" s="35">
        <v>1.56</v>
      </c>
      <c r="I54" s="33">
        <f>F54*H54*G54</f>
        <v>16.816800000000001</v>
      </c>
      <c r="J54" s="17"/>
      <c r="K54" s="21"/>
    </row>
    <row r="55" spans="1:11" x14ac:dyDescent="0.15">
      <c r="E55" s="11" t="s">
        <v>65</v>
      </c>
      <c r="F55" s="11">
        <v>4</v>
      </c>
      <c r="G55" s="36">
        <v>5.39</v>
      </c>
      <c r="H55" s="37">
        <v>0.995</v>
      </c>
      <c r="I55" s="11">
        <f>F55*H55*G55</f>
        <v>21.452199999999998</v>
      </c>
      <c r="J55" s="9"/>
      <c r="K55" s="10"/>
    </row>
    <row r="56" spans="1:11" x14ac:dyDescent="0.15">
      <c r="B56" s="1"/>
      <c r="E56" s="11" t="s">
        <v>66</v>
      </c>
      <c r="F56" s="11">
        <v>24</v>
      </c>
      <c r="G56" s="36">
        <v>0.55000000000000004</v>
      </c>
      <c r="H56" s="37">
        <v>0.56000000000000005</v>
      </c>
      <c r="I56" s="23">
        <f>F56*H56*G56</f>
        <v>7.3920000000000012</v>
      </c>
      <c r="J56" s="9"/>
      <c r="K56" s="10"/>
    </row>
    <row r="57" spans="1:11" x14ac:dyDescent="0.15">
      <c r="E57" s="11" t="s">
        <v>66</v>
      </c>
      <c r="F57" s="11">
        <v>24</v>
      </c>
      <c r="G57" s="36">
        <v>0.27</v>
      </c>
      <c r="H57" s="37">
        <v>0.56000000000000005</v>
      </c>
      <c r="I57" s="23">
        <f>F57*H57*G57</f>
        <v>3.6288000000000005</v>
      </c>
      <c r="J57" s="9"/>
      <c r="K57" s="10"/>
    </row>
    <row r="58" spans="1:11" x14ac:dyDescent="0.15">
      <c r="E58" s="12" t="s">
        <v>13</v>
      </c>
      <c r="F58" s="38"/>
      <c r="G58" s="38"/>
      <c r="H58" s="10"/>
      <c r="I58" s="39">
        <f>I54+I55+I56+I57</f>
        <v>49.2898</v>
      </c>
      <c r="J58" s="25"/>
      <c r="K58" s="26"/>
    </row>
    <row r="60" spans="1:11" x14ac:dyDescent="0.15">
      <c r="E60" s="75" t="s">
        <v>38</v>
      </c>
      <c r="F60" s="75"/>
      <c r="G60" s="75"/>
      <c r="H60" s="75"/>
      <c r="I60" s="75"/>
      <c r="J60" s="75"/>
    </row>
    <row r="61" spans="1:11" x14ac:dyDescent="0.15">
      <c r="E61" s="77"/>
      <c r="F61" s="77"/>
      <c r="G61" s="77"/>
      <c r="H61" s="77"/>
      <c r="I61" s="77"/>
      <c r="J61" s="77"/>
    </row>
    <row r="62" spans="1:11" ht="14.25" thickBot="1" x14ac:dyDescent="0.2">
      <c r="E62" s="30" t="s">
        <v>11</v>
      </c>
      <c r="F62" s="30" t="s">
        <v>10</v>
      </c>
      <c r="G62" s="30" t="s">
        <v>15</v>
      </c>
      <c r="H62" s="31" t="s">
        <v>9</v>
      </c>
      <c r="I62" s="30" t="s">
        <v>12</v>
      </c>
      <c r="J62" s="31" t="s">
        <v>8</v>
      </c>
      <c r="K62" s="32"/>
    </row>
    <row r="63" spans="1:11" ht="14.25" thickTop="1" x14ac:dyDescent="0.15">
      <c r="E63" s="33" t="s">
        <v>64</v>
      </c>
      <c r="F63" s="33">
        <v>2</v>
      </c>
      <c r="G63" s="34">
        <v>5.39</v>
      </c>
      <c r="H63" s="35">
        <v>1.56</v>
      </c>
      <c r="I63" s="33">
        <f>F63*H63*G63</f>
        <v>16.816800000000001</v>
      </c>
      <c r="J63" s="17"/>
      <c r="K63" s="21"/>
    </row>
    <row r="64" spans="1:11" x14ac:dyDescent="0.15">
      <c r="E64" s="11" t="s">
        <v>65</v>
      </c>
      <c r="F64" s="11">
        <v>4</v>
      </c>
      <c r="G64" s="36">
        <v>5.39</v>
      </c>
      <c r="H64" s="37">
        <v>0.995</v>
      </c>
      <c r="I64" s="11">
        <f>F64*H64*G64</f>
        <v>21.452199999999998</v>
      </c>
      <c r="J64" s="9"/>
      <c r="K64" s="10"/>
    </row>
    <row r="65" spans="5:12" x14ac:dyDescent="0.15">
      <c r="E65" s="11" t="s">
        <v>66</v>
      </c>
      <c r="F65" s="11">
        <v>24</v>
      </c>
      <c r="G65" s="36">
        <v>0.65</v>
      </c>
      <c r="H65" s="37">
        <v>0.56000000000000005</v>
      </c>
      <c r="I65" s="23">
        <f>F65*H65*G65</f>
        <v>8.7360000000000007</v>
      </c>
      <c r="J65" s="9"/>
      <c r="K65" s="10"/>
    </row>
    <row r="66" spans="5:12" x14ac:dyDescent="0.15">
      <c r="E66" s="11" t="s">
        <v>66</v>
      </c>
      <c r="F66" s="11">
        <v>24</v>
      </c>
      <c r="G66" s="36">
        <v>0.27</v>
      </c>
      <c r="H66" s="37">
        <v>0.56000000000000005</v>
      </c>
      <c r="I66" s="23">
        <f>F66*H66*G66</f>
        <v>3.6288000000000005</v>
      </c>
      <c r="J66" s="9"/>
      <c r="K66" s="10"/>
    </row>
    <row r="67" spans="5:12" x14ac:dyDescent="0.15">
      <c r="E67" s="12" t="s">
        <v>13</v>
      </c>
      <c r="F67" s="38"/>
      <c r="G67" s="38"/>
      <c r="H67" s="10"/>
      <c r="I67" s="39">
        <f>I63+I64+I65+I66</f>
        <v>50.633799999999994</v>
      </c>
      <c r="J67" s="25"/>
      <c r="K67" s="26"/>
    </row>
    <row r="68" spans="5:12" x14ac:dyDescent="0.15">
      <c r="J68" s="79" t="s">
        <v>16</v>
      </c>
      <c r="K68" s="79"/>
      <c r="L68" s="79"/>
    </row>
    <row r="69" spans="5:12" x14ac:dyDescent="0.15">
      <c r="J69" s="79"/>
      <c r="K69" s="79"/>
      <c r="L69" s="79"/>
    </row>
  </sheetData>
  <mergeCells count="20">
    <mergeCell ref="B37:K37"/>
    <mergeCell ref="A50:A51"/>
    <mergeCell ref="E51:J52"/>
    <mergeCell ref="A52:A53"/>
    <mergeCell ref="E60:J61"/>
    <mergeCell ref="J68:L69"/>
    <mergeCell ref="B50:B51"/>
    <mergeCell ref="D50:D51"/>
    <mergeCell ref="B52:B53"/>
    <mergeCell ref="D52:D53"/>
    <mergeCell ref="B2:K2"/>
    <mergeCell ref="A15:A16"/>
    <mergeCell ref="E16:J17"/>
    <mergeCell ref="A17:A18"/>
    <mergeCell ref="E25:J26"/>
    <mergeCell ref="J34:L35"/>
    <mergeCell ref="B15:B16"/>
    <mergeCell ref="D15:D16"/>
    <mergeCell ref="B17:B18"/>
    <mergeCell ref="D17:D18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1"/>
  <sheetViews>
    <sheetView topLeftCell="A13" workbookViewId="0">
      <selection activeCell="B39" sqref="B39"/>
    </sheetView>
  </sheetViews>
  <sheetFormatPr defaultRowHeight="13.5" x14ac:dyDescent="0.15"/>
  <cols>
    <col min="2" max="2" width="15.625" customWidth="1"/>
    <col min="3" max="3" width="2.125" customWidth="1"/>
    <col min="4" max="9" width="11.25" customWidth="1"/>
    <col min="10" max="10" width="17.625" customWidth="1"/>
    <col min="11" max="11" width="4.375" customWidth="1"/>
  </cols>
  <sheetData>
    <row r="2" spans="2:15" ht="18.75" customHeight="1" x14ac:dyDescent="0.15">
      <c r="B2" s="75" t="s">
        <v>169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  <c r="N2" s="3"/>
      <c r="O2" s="3"/>
    </row>
    <row r="3" spans="2:15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</row>
    <row r="4" spans="2:15" x14ac:dyDescent="0.15">
      <c r="B4" s="9"/>
      <c r="C4" s="10"/>
      <c r="D4" s="11" t="s">
        <v>39</v>
      </c>
      <c r="E4" s="11" t="s">
        <v>40</v>
      </c>
      <c r="F4" s="11" t="s">
        <v>41</v>
      </c>
      <c r="G4" s="11" t="s">
        <v>42</v>
      </c>
      <c r="H4" s="11"/>
      <c r="I4" s="11"/>
      <c r="J4" s="81" t="s">
        <v>22</v>
      </c>
      <c r="K4" s="82"/>
    </row>
    <row r="5" spans="2:15" ht="14.25" thickBot="1" x14ac:dyDescent="0.2">
      <c r="B5" s="13" t="s">
        <v>17</v>
      </c>
      <c r="C5" s="14"/>
      <c r="D5" s="15">
        <v>60.5</v>
      </c>
      <c r="E5" s="15">
        <v>76.3</v>
      </c>
      <c r="F5" s="15">
        <v>89.1</v>
      </c>
      <c r="G5" s="15">
        <v>114.3</v>
      </c>
      <c r="H5" s="15"/>
      <c r="I5" s="15"/>
      <c r="J5" s="87" t="s">
        <v>163</v>
      </c>
      <c r="K5" s="88"/>
    </row>
    <row r="6" spans="2:15" ht="14.25" thickTop="1" x14ac:dyDescent="0.15">
      <c r="B6" s="17" t="s">
        <v>0</v>
      </c>
      <c r="C6" s="18" t="s">
        <v>44</v>
      </c>
      <c r="D6" s="19">
        <v>5.8347999999999997E-2</v>
      </c>
      <c r="E6" s="19">
        <v>5.8347999999999997E-2</v>
      </c>
      <c r="F6" s="19">
        <v>5.8347999999999997E-2</v>
      </c>
      <c r="G6" s="19">
        <v>5.8347999999999997E-2</v>
      </c>
      <c r="H6" s="19"/>
      <c r="I6" s="19"/>
      <c r="J6" s="20"/>
      <c r="K6" s="21" t="s">
        <v>46</v>
      </c>
    </row>
    <row r="7" spans="2:15" x14ac:dyDescent="0.15">
      <c r="B7" s="9" t="s">
        <v>1</v>
      </c>
      <c r="C7" s="22" t="s">
        <v>47</v>
      </c>
      <c r="D7" s="23">
        <f>(PI()*(D5/1000)^2)/4</f>
        <v>2.8747536275755101E-3</v>
      </c>
      <c r="E7" s="23">
        <f>(PI()*(E5/1000)^2)/4</f>
        <v>4.5723446338692903E-3</v>
      </c>
      <c r="F7" s="23">
        <f>(PI()*(F5/1000)^2)/4</f>
        <v>6.2351267935612962E-3</v>
      </c>
      <c r="G7" s="23">
        <f>(PI()*(G5/1000)^2)/4</f>
        <v>1.0260826451724329E-2</v>
      </c>
      <c r="H7" s="23"/>
      <c r="I7" s="23"/>
      <c r="J7" s="12" t="s">
        <v>48</v>
      </c>
      <c r="K7" s="10" t="s">
        <v>46</v>
      </c>
    </row>
    <row r="8" spans="2:15" x14ac:dyDescent="0.15">
      <c r="B8" s="9" t="s">
        <v>2</v>
      </c>
      <c r="C8" s="22" t="s">
        <v>50</v>
      </c>
      <c r="D8" s="23">
        <f>D6-D7</f>
        <v>5.5473246372424484E-2</v>
      </c>
      <c r="E8" s="23">
        <f>E6-E7</f>
        <v>5.3775655366130708E-2</v>
      </c>
      <c r="F8" s="23">
        <f>F6-F7</f>
        <v>5.2112873206438703E-2</v>
      </c>
      <c r="G8" s="23">
        <f>G6-G7</f>
        <v>4.8087173548275672E-2</v>
      </c>
      <c r="H8" s="23"/>
      <c r="I8" s="23"/>
      <c r="J8" s="12" t="s">
        <v>51</v>
      </c>
      <c r="K8" s="10" t="s">
        <v>46</v>
      </c>
    </row>
    <row r="9" spans="2:15" x14ac:dyDescent="0.15">
      <c r="B9" s="9" t="s">
        <v>3</v>
      </c>
      <c r="C9" s="22" t="s">
        <v>53</v>
      </c>
      <c r="D9" s="23">
        <f>D8*2</f>
        <v>0.11094649274484897</v>
      </c>
      <c r="E9" s="23">
        <f>E8*2</f>
        <v>0.10755131073226142</v>
      </c>
      <c r="F9" s="23">
        <f>F8*2</f>
        <v>0.10422574641287741</v>
      </c>
      <c r="G9" s="23">
        <f>G8*2</f>
        <v>9.6174347096551344E-2</v>
      </c>
      <c r="H9" s="23"/>
      <c r="I9" s="23"/>
      <c r="J9" s="12" t="s">
        <v>161</v>
      </c>
      <c r="K9" s="10" t="s">
        <v>55</v>
      </c>
    </row>
    <row r="10" spans="2:15" x14ac:dyDescent="0.15">
      <c r="B10" s="9" t="s">
        <v>4</v>
      </c>
      <c r="C10" s="22" t="s">
        <v>56</v>
      </c>
      <c r="D10" s="11">
        <v>10.62</v>
      </c>
      <c r="E10" s="11">
        <v>14.94</v>
      </c>
      <c r="F10" s="11">
        <v>17.579999999999998</v>
      </c>
      <c r="G10" s="24">
        <v>24.4</v>
      </c>
      <c r="H10" s="11"/>
      <c r="I10" s="11"/>
      <c r="J10" s="9"/>
      <c r="K10" s="22" t="s">
        <v>57</v>
      </c>
    </row>
    <row r="11" spans="2:15" x14ac:dyDescent="0.15">
      <c r="B11" s="9" t="s">
        <v>5</v>
      </c>
      <c r="C11" s="22" t="s">
        <v>58</v>
      </c>
      <c r="D11" s="24">
        <f>D9*2.3*1000</f>
        <v>255.1769333131526</v>
      </c>
      <c r="E11" s="24">
        <f>E9*2.3*1000</f>
        <v>247.36801468420126</v>
      </c>
      <c r="F11" s="24">
        <f>F9*2.3*1000</f>
        <v>239.71921674961803</v>
      </c>
      <c r="G11" s="24">
        <f>G9*2.3*1000</f>
        <v>221.20099832206807</v>
      </c>
      <c r="H11" s="24"/>
      <c r="I11" s="24"/>
      <c r="J11" s="12" t="s">
        <v>59</v>
      </c>
      <c r="K11" s="22" t="s">
        <v>57</v>
      </c>
    </row>
    <row r="12" spans="2:15" x14ac:dyDescent="0.15">
      <c r="B12" s="9"/>
      <c r="C12" s="22"/>
      <c r="D12" s="23"/>
      <c r="E12" s="23"/>
      <c r="F12" s="23"/>
      <c r="G12" s="23"/>
      <c r="H12" s="23"/>
      <c r="I12" s="23"/>
      <c r="J12" s="9"/>
      <c r="K12" s="22" t="s">
        <v>57</v>
      </c>
    </row>
    <row r="13" spans="2:15" x14ac:dyDescent="0.15">
      <c r="B13" s="25" t="s">
        <v>7</v>
      </c>
      <c r="C13" s="26"/>
      <c r="D13" s="27">
        <f>D11+D12+D10</f>
        <v>265.79693331315258</v>
      </c>
      <c r="E13" s="27">
        <f>E11+E12+E10</f>
        <v>262.30801468420128</v>
      </c>
      <c r="F13" s="27">
        <f>F11+F12+F10</f>
        <v>257.29921674961804</v>
      </c>
      <c r="G13" s="27">
        <f>G11+G12+G10</f>
        <v>245.60099832206808</v>
      </c>
      <c r="H13" s="27"/>
      <c r="I13" s="27"/>
      <c r="J13" s="28" t="s">
        <v>162</v>
      </c>
      <c r="K13" s="29" t="s">
        <v>57</v>
      </c>
    </row>
    <row r="14" spans="2:15" x14ac:dyDescent="0.15">
      <c r="D14" s="4"/>
      <c r="E14" s="4"/>
      <c r="F14" s="4"/>
      <c r="G14" s="4"/>
      <c r="H14" s="4"/>
      <c r="I14" s="4"/>
      <c r="J14" s="1"/>
      <c r="K14" s="1"/>
    </row>
    <row r="15" spans="2:15" x14ac:dyDescent="0.15">
      <c r="D15" s="4"/>
      <c r="E15" s="4"/>
      <c r="F15" s="4"/>
      <c r="G15" s="4"/>
      <c r="H15" s="4"/>
      <c r="I15" s="4"/>
      <c r="J15" s="1"/>
      <c r="K15" s="1"/>
    </row>
    <row r="16" spans="2:15" x14ac:dyDescent="0.15">
      <c r="D16" s="4"/>
      <c r="E16" s="4"/>
      <c r="F16" s="4"/>
      <c r="G16" s="4"/>
      <c r="H16" s="4"/>
      <c r="I16" s="4"/>
      <c r="J16" s="1"/>
      <c r="K16" s="1"/>
    </row>
    <row r="17" spans="2:11" x14ac:dyDescent="0.15">
      <c r="B17" s="9"/>
      <c r="C17" s="10"/>
      <c r="D17" s="11" t="s">
        <v>39</v>
      </c>
      <c r="E17" s="11" t="s">
        <v>40</v>
      </c>
      <c r="F17" s="11" t="s">
        <v>41</v>
      </c>
      <c r="G17" s="11" t="s">
        <v>42</v>
      </c>
      <c r="H17" s="11"/>
      <c r="I17" s="11"/>
      <c r="J17" s="81" t="s">
        <v>22</v>
      </c>
      <c r="K17" s="82"/>
    </row>
    <row r="18" spans="2:11" ht="14.25" thickBot="1" x14ac:dyDescent="0.2">
      <c r="B18" s="13" t="s">
        <v>17</v>
      </c>
      <c r="C18" s="14"/>
      <c r="D18" s="15">
        <v>60.5</v>
      </c>
      <c r="E18" s="15">
        <v>76.3</v>
      </c>
      <c r="F18" s="15">
        <v>89.1</v>
      </c>
      <c r="G18" s="15">
        <v>114.3</v>
      </c>
      <c r="H18" s="15"/>
      <c r="I18" s="15"/>
      <c r="J18" s="87" t="s">
        <v>164</v>
      </c>
      <c r="K18" s="88"/>
    </row>
    <row r="19" spans="2:11" ht="14.25" thickTop="1" x14ac:dyDescent="0.15">
      <c r="B19" s="17" t="s">
        <v>0</v>
      </c>
      <c r="C19" s="18" t="s">
        <v>44</v>
      </c>
      <c r="D19" s="19">
        <v>4.7973000000000002E-2</v>
      </c>
      <c r="E19" s="19">
        <v>4.7973000000000002E-2</v>
      </c>
      <c r="F19" s="19">
        <v>4.7973000000000002E-2</v>
      </c>
      <c r="G19" s="19">
        <v>4.7973000000000002E-2</v>
      </c>
      <c r="H19" s="19"/>
      <c r="I19" s="19"/>
      <c r="J19" s="20"/>
      <c r="K19" s="21" t="s">
        <v>46</v>
      </c>
    </row>
    <row r="20" spans="2:11" x14ac:dyDescent="0.15">
      <c r="B20" s="9" t="s">
        <v>1</v>
      </c>
      <c r="C20" s="22" t="s">
        <v>47</v>
      </c>
      <c r="D20" s="23">
        <f>(PI()*(D18/1000)^2)/4</f>
        <v>2.8747536275755101E-3</v>
      </c>
      <c r="E20" s="23">
        <f>(PI()*(E18/1000)^2)/4</f>
        <v>4.5723446338692903E-3</v>
      </c>
      <c r="F20" s="23">
        <f>(PI()*(F18/1000)^2)/4</f>
        <v>6.2351267935612962E-3</v>
      </c>
      <c r="G20" s="23">
        <f>(PI()*(G18/1000)^2)/4</f>
        <v>1.0260826451724329E-2</v>
      </c>
      <c r="H20" s="23"/>
      <c r="I20" s="23"/>
      <c r="J20" s="12" t="s">
        <v>48</v>
      </c>
      <c r="K20" s="10" t="s">
        <v>46</v>
      </c>
    </row>
    <row r="21" spans="2:11" x14ac:dyDescent="0.15">
      <c r="B21" s="9" t="s">
        <v>2</v>
      </c>
      <c r="C21" s="22" t="s">
        <v>50</v>
      </c>
      <c r="D21" s="23">
        <f>D19-D20</f>
        <v>4.5098246372424489E-2</v>
      </c>
      <c r="E21" s="23">
        <f>E19-E20</f>
        <v>4.3400655366130712E-2</v>
      </c>
      <c r="F21" s="23">
        <f>F19-F20</f>
        <v>4.1737873206438708E-2</v>
      </c>
      <c r="G21" s="23">
        <f>G19-G20</f>
        <v>3.7712173548275676E-2</v>
      </c>
      <c r="H21" s="23"/>
      <c r="I21" s="23"/>
      <c r="J21" s="12" t="s">
        <v>51</v>
      </c>
      <c r="K21" s="10" t="s">
        <v>46</v>
      </c>
    </row>
    <row r="22" spans="2:11" x14ac:dyDescent="0.15">
      <c r="B22" s="9" t="s">
        <v>3</v>
      </c>
      <c r="C22" s="22" t="s">
        <v>53</v>
      </c>
      <c r="D22" s="23">
        <f>D21*2</f>
        <v>9.0196492744848977E-2</v>
      </c>
      <c r="E22" s="23">
        <f>E21*2</f>
        <v>8.6801310732261425E-2</v>
      </c>
      <c r="F22" s="23">
        <f>F21*2</f>
        <v>8.3475746412877416E-2</v>
      </c>
      <c r="G22" s="23">
        <f>G21*2</f>
        <v>7.5424347096551353E-2</v>
      </c>
      <c r="H22" s="23"/>
      <c r="I22" s="23"/>
      <c r="J22" s="12" t="s">
        <v>161</v>
      </c>
      <c r="K22" s="10" t="s">
        <v>55</v>
      </c>
    </row>
    <row r="23" spans="2:11" x14ac:dyDescent="0.15">
      <c r="B23" s="9" t="s">
        <v>4</v>
      </c>
      <c r="C23" s="22" t="s">
        <v>56</v>
      </c>
      <c r="D23" s="11">
        <v>10.62</v>
      </c>
      <c r="E23" s="11">
        <v>14.94</v>
      </c>
      <c r="F23" s="11">
        <v>17.579999999999998</v>
      </c>
      <c r="G23" s="24">
        <v>24.4</v>
      </c>
      <c r="H23" s="11"/>
      <c r="I23" s="11"/>
      <c r="J23" s="9"/>
      <c r="K23" s="22" t="s">
        <v>57</v>
      </c>
    </row>
    <row r="24" spans="2:11" x14ac:dyDescent="0.15">
      <c r="B24" s="9" t="s">
        <v>5</v>
      </c>
      <c r="C24" s="22" t="s">
        <v>58</v>
      </c>
      <c r="D24" s="24">
        <f>D22*2.3*1000</f>
        <v>207.45193331315261</v>
      </c>
      <c r="E24" s="24">
        <f>E22*2.3*1000</f>
        <v>199.64301468420126</v>
      </c>
      <c r="F24" s="24">
        <f>F22*2.3*1000</f>
        <v>191.99421674961803</v>
      </c>
      <c r="G24" s="24">
        <f>G22*2.3*1000</f>
        <v>173.47599832206808</v>
      </c>
      <c r="H24" s="24"/>
      <c r="I24" s="24"/>
      <c r="J24" s="12" t="s">
        <v>59</v>
      </c>
      <c r="K24" s="22" t="s">
        <v>57</v>
      </c>
    </row>
    <row r="25" spans="2:11" x14ac:dyDescent="0.15">
      <c r="B25" s="9"/>
      <c r="C25" s="22"/>
      <c r="D25" s="23"/>
      <c r="E25" s="23"/>
      <c r="F25" s="23"/>
      <c r="G25" s="23"/>
      <c r="H25" s="23"/>
      <c r="I25" s="23"/>
      <c r="J25" s="9"/>
      <c r="K25" s="22" t="s">
        <v>57</v>
      </c>
    </row>
    <row r="26" spans="2:11" x14ac:dyDescent="0.15">
      <c r="B26" s="25" t="s">
        <v>7</v>
      </c>
      <c r="C26" s="26"/>
      <c r="D26" s="27">
        <f>D24+D25+D23</f>
        <v>218.07193331315261</v>
      </c>
      <c r="E26" s="27">
        <f>E24+E25+E23</f>
        <v>214.58301468420126</v>
      </c>
      <c r="F26" s="27">
        <f>F24+F25+F23</f>
        <v>209.57421674961802</v>
      </c>
      <c r="G26" s="27">
        <f>G24+G25+G23</f>
        <v>197.87599832206809</v>
      </c>
      <c r="H26" s="27"/>
      <c r="I26" s="27"/>
      <c r="J26" s="28" t="s">
        <v>162</v>
      </c>
      <c r="K26" s="29" t="s">
        <v>57</v>
      </c>
    </row>
    <row r="27" spans="2:11" x14ac:dyDescent="0.15">
      <c r="D27" s="4"/>
      <c r="E27" s="4"/>
      <c r="F27" s="4"/>
      <c r="G27" s="4"/>
      <c r="H27" s="4"/>
      <c r="I27" s="4"/>
      <c r="J27" s="1"/>
      <c r="K27" s="1"/>
    </row>
    <row r="28" spans="2:11" x14ac:dyDescent="0.15">
      <c r="D28" s="4"/>
      <c r="E28" s="4"/>
      <c r="F28" s="4"/>
      <c r="G28" s="4"/>
      <c r="H28" s="4"/>
      <c r="I28" s="4"/>
      <c r="J28" s="1"/>
      <c r="K28" s="1"/>
    </row>
    <row r="29" spans="2:11" x14ac:dyDescent="0.15">
      <c r="D29" s="4"/>
      <c r="E29" s="4"/>
      <c r="F29" s="4"/>
      <c r="G29" s="4"/>
      <c r="H29" s="4"/>
      <c r="I29" s="4"/>
      <c r="J29" s="1"/>
      <c r="K29" s="1"/>
    </row>
    <row r="30" spans="2:11" x14ac:dyDescent="0.15">
      <c r="D30" s="4"/>
      <c r="E30" s="4"/>
      <c r="F30" s="4"/>
      <c r="G30" s="4"/>
      <c r="H30" s="4"/>
      <c r="I30" s="4"/>
      <c r="J30" s="1"/>
      <c r="K30" s="1"/>
    </row>
    <row r="31" spans="2:11" x14ac:dyDescent="0.15">
      <c r="D31" s="4"/>
      <c r="E31" s="4"/>
      <c r="F31" s="4"/>
      <c r="G31" s="4"/>
      <c r="H31" s="4"/>
      <c r="I31" s="4"/>
      <c r="J31" s="1"/>
      <c r="K31" s="1"/>
    </row>
    <row r="32" spans="2:11" x14ac:dyDescent="0.15">
      <c r="D32" s="4"/>
      <c r="E32" s="4"/>
      <c r="F32" s="4"/>
      <c r="G32" s="4"/>
      <c r="H32" s="4"/>
      <c r="I32" s="4"/>
      <c r="J32" s="1"/>
      <c r="K32" s="1"/>
    </row>
    <row r="34" spans="2:15" x14ac:dyDescent="0.15">
      <c r="J34" s="79" t="s">
        <v>16</v>
      </c>
      <c r="K34" s="79"/>
      <c r="L34" s="79"/>
    </row>
    <row r="35" spans="2:15" x14ac:dyDescent="0.15">
      <c r="J35" s="79"/>
      <c r="K35" s="79"/>
      <c r="L35" s="79"/>
    </row>
    <row r="38" spans="2:15" ht="18.75" customHeight="1" x14ac:dyDescent="0.15">
      <c r="B38" s="75" t="s">
        <v>170</v>
      </c>
      <c r="C38" s="75"/>
      <c r="D38" s="75"/>
      <c r="E38" s="75"/>
      <c r="F38" s="75"/>
      <c r="G38" s="75"/>
      <c r="H38" s="75"/>
      <c r="I38" s="75"/>
      <c r="J38" s="75"/>
      <c r="K38" s="75"/>
      <c r="L38" s="3"/>
      <c r="M38" s="3"/>
      <c r="N38" s="3"/>
      <c r="O38" s="3"/>
    </row>
    <row r="39" spans="2:15" ht="18.7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</row>
    <row r="40" spans="2:15" x14ac:dyDescent="0.15">
      <c r="B40" s="9"/>
      <c r="C40" s="10"/>
      <c r="D40" s="11" t="s">
        <v>67</v>
      </c>
      <c r="E40" s="11" t="s">
        <v>68</v>
      </c>
      <c r="F40" s="11" t="s">
        <v>69</v>
      </c>
      <c r="G40" s="11" t="s">
        <v>70</v>
      </c>
      <c r="H40" s="11"/>
      <c r="I40" s="11"/>
      <c r="J40" s="81" t="s">
        <v>22</v>
      </c>
      <c r="K40" s="82"/>
    </row>
    <row r="41" spans="2:15" ht="14.25" thickBot="1" x14ac:dyDescent="0.2">
      <c r="B41" s="13" t="s">
        <v>17</v>
      </c>
      <c r="C41" s="14"/>
      <c r="D41" s="40">
        <v>60</v>
      </c>
      <c r="E41" s="40">
        <v>76</v>
      </c>
      <c r="F41" s="40">
        <v>89</v>
      </c>
      <c r="G41" s="40">
        <v>114</v>
      </c>
      <c r="H41" s="40"/>
      <c r="I41" s="40"/>
      <c r="J41" s="87" t="s">
        <v>163</v>
      </c>
      <c r="K41" s="88"/>
    </row>
    <row r="42" spans="2:15" ht="14.25" thickTop="1" x14ac:dyDescent="0.15">
      <c r="B42" s="17" t="s">
        <v>0</v>
      </c>
      <c r="C42" s="18" t="s">
        <v>44</v>
      </c>
      <c r="D42" s="19">
        <v>5.8347999999999997E-2</v>
      </c>
      <c r="E42" s="19">
        <v>5.8347999999999997E-2</v>
      </c>
      <c r="F42" s="19">
        <v>5.8347999999999997E-2</v>
      </c>
      <c r="G42" s="19">
        <v>5.8347999999999997E-2</v>
      </c>
      <c r="H42" s="19"/>
      <c r="I42" s="19"/>
      <c r="J42" s="20" t="s">
        <v>45</v>
      </c>
      <c r="K42" s="21" t="s">
        <v>46</v>
      </c>
    </row>
    <row r="43" spans="2:15" x14ac:dyDescent="0.15">
      <c r="B43" s="9" t="s">
        <v>1</v>
      </c>
      <c r="C43" s="22" t="s">
        <v>47</v>
      </c>
      <c r="D43" s="23">
        <f>(PI()*(D41/1000)^2)/4</f>
        <v>2.8274333882308137E-3</v>
      </c>
      <c r="E43" s="23">
        <f>(PI()*(E41/1000)^2)/4</f>
        <v>4.5364597917836608E-3</v>
      </c>
      <c r="F43" s="23">
        <f>(PI()*(F41/1000)^2)/4</f>
        <v>6.221138852271187E-3</v>
      </c>
      <c r="G43" s="23">
        <f>(PI()*(G41/1000)^2)/4</f>
        <v>1.0207034531513238E-2</v>
      </c>
      <c r="H43" s="23"/>
      <c r="I43" s="23"/>
      <c r="J43" s="12" t="s">
        <v>48</v>
      </c>
      <c r="K43" s="10" t="s">
        <v>46</v>
      </c>
    </row>
    <row r="44" spans="2:15" x14ac:dyDescent="0.15">
      <c r="B44" s="9" t="s">
        <v>2</v>
      </c>
      <c r="C44" s="22" t="s">
        <v>50</v>
      </c>
      <c r="D44" s="23">
        <f>D42-D43</f>
        <v>5.5520566611769184E-2</v>
      </c>
      <c r="E44" s="23">
        <f>E42-E43</f>
        <v>5.3811540208216338E-2</v>
      </c>
      <c r="F44" s="23">
        <f>F42-F43</f>
        <v>5.2126861147728812E-2</v>
      </c>
      <c r="G44" s="23">
        <f>G42-G43</f>
        <v>4.8140965468486757E-2</v>
      </c>
      <c r="H44" s="23"/>
      <c r="I44" s="23"/>
      <c r="J44" s="12" t="s">
        <v>51</v>
      </c>
      <c r="K44" s="10" t="s">
        <v>46</v>
      </c>
    </row>
    <row r="45" spans="2:15" x14ac:dyDescent="0.15">
      <c r="B45" s="9" t="s">
        <v>3</v>
      </c>
      <c r="C45" s="22" t="s">
        <v>53</v>
      </c>
      <c r="D45" s="23">
        <f>D44*2</f>
        <v>0.11104113322353837</v>
      </c>
      <c r="E45" s="23">
        <f>E44*2</f>
        <v>0.10762308041643268</v>
      </c>
      <c r="F45" s="23">
        <f>F44*2</f>
        <v>0.10425372229545762</v>
      </c>
      <c r="G45" s="23">
        <f>G44*2</f>
        <v>9.6281930936973514E-2</v>
      </c>
      <c r="H45" s="23"/>
      <c r="I45" s="23"/>
      <c r="J45" s="12" t="s">
        <v>54</v>
      </c>
      <c r="K45" s="10" t="s">
        <v>55</v>
      </c>
    </row>
    <row r="46" spans="2:15" x14ac:dyDescent="0.15">
      <c r="B46" s="9" t="s">
        <v>4</v>
      </c>
      <c r="C46" s="22" t="s">
        <v>56</v>
      </c>
      <c r="D46" s="36">
        <v>2.258</v>
      </c>
      <c r="E46" s="36">
        <v>2.895</v>
      </c>
      <c r="F46" s="36">
        <v>4.4550000000000001</v>
      </c>
      <c r="G46" s="36">
        <v>6.9039999999999999</v>
      </c>
      <c r="H46" s="36"/>
      <c r="I46" s="36"/>
      <c r="J46" s="9"/>
      <c r="K46" s="22" t="s">
        <v>57</v>
      </c>
    </row>
    <row r="47" spans="2:15" x14ac:dyDescent="0.15">
      <c r="B47" s="9" t="s">
        <v>5</v>
      </c>
      <c r="C47" s="22" t="s">
        <v>58</v>
      </c>
      <c r="D47" s="24">
        <f>D45*2.3*1000</f>
        <v>255.39460641413825</v>
      </c>
      <c r="E47" s="24">
        <f>E45*2.3*1000</f>
        <v>247.53308495779513</v>
      </c>
      <c r="F47" s="24">
        <f>F45*2.3*1000</f>
        <v>239.78356127955252</v>
      </c>
      <c r="G47" s="24">
        <f>G45*2.3*1000</f>
        <v>221.44844115503906</v>
      </c>
      <c r="H47" s="24"/>
      <c r="I47" s="24"/>
      <c r="J47" s="12" t="s">
        <v>59</v>
      </c>
      <c r="K47" s="22" t="s">
        <v>57</v>
      </c>
    </row>
    <row r="48" spans="2:15" x14ac:dyDescent="0.15">
      <c r="B48" s="9"/>
      <c r="C48" s="22"/>
      <c r="D48" s="23"/>
      <c r="E48" s="23"/>
      <c r="F48" s="23"/>
      <c r="G48" s="23"/>
      <c r="H48" s="23"/>
      <c r="I48" s="23"/>
      <c r="J48" s="9"/>
      <c r="K48" s="22" t="s">
        <v>57</v>
      </c>
    </row>
    <row r="49" spans="2:11" x14ac:dyDescent="0.15">
      <c r="B49" s="25" t="s">
        <v>7</v>
      </c>
      <c r="C49" s="26"/>
      <c r="D49" s="27">
        <f>D47+D48+D46</f>
        <v>257.65260641413823</v>
      </c>
      <c r="E49" s="27">
        <f>E47+E48+E46</f>
        <v>250.42808495779514</v>
      </c>
      <c r="F49" s="27">
        <f>F47+F48+F46</f>
        <v>244.23856127955253</v>
      </c>
      <c r="G49" s="27">
        <f>G47+G48+G46</f>
        <v>228.35244115503906</v>
      </c>
      <c r="H49" s="48"/>
      <c r="I49" s="48"/>
      <c r="J49" s="28" t="s">
        <v>162</v>
      </c>
      <c r="K49" s="29" t="s">
        <v>57</v>
      </c>
    </row>
    <row r="50" spans="2:11" x14ac:dyDescent="0.15">
      <c r="D50" s="4"/>
      <c r="E50" s="4"/>
      <c r="F50" s="4"/>
      <c r="G50" s="4"/>
      <c r="H50" s="4"/>
      <c r="I50" s="4"/>
      <c r="J50" s="1"/>
      <c r="K50" s="1"/>
    </row>
    <row r="51" spans="2:11" x14ac:dyDescent="0.15">
      <c r="D51" s="4"/>
      <c r="E51" s="4"/>
      <c r="F51" s="4"/>
      <c r="G51" s="4"/>
      <c r="H51" s="4"/>
      <c r="I51" s="4"/>
      <c r="J51" s="1"/>
      <c r="K51" s="1"/>
    </row>
    <row r="52" spans="2:11" x14ac:dyDescent="0.15">
      <c r="D52" s="4"/>
      <c r="E52" s="4"/>
      <c r="F52" s="4"/>
      <c r="G52" s="4"/>
      <c r="H52" s="4"/>
      <c r="I52" s="4"/>
      <c r="J52" s="1"/>
      <c r="K52" s="1"/>
    </row>
    <row r="53" spans="2:11" x14ac:dyDescent="0.15">
      <c r="B53" s="9"/>
      <c r="C53" s="10"/>
      <c r="D53" s="11" t="s">
        <v>67</v>
      </c>
      <c r="E53" s="11" t="s">
        <v>68</v>
      </c>
      <c r="F53" s="11" t="s">
        <v>69</v>
      </c>
      <c r="G53" s="11" t="s">
        <v>70</v>
      </c>
      <c r="H53" s="11"/>
      <c r="I53" s="11"/>
      <c r="J53" s="81" t="s">
        <v>22</v>
      </c>
      <c r="K53" s="82"/>
    </row>
    <row r="54" spans="2:11" ht="14.25" thickBot="1" x14ac:dyDescent="0.2">
      <c r="B54" s="13" t="s">
        <v>17</v>
      </c>
      <c r="C54" s="14"/>
      <c r="D54" s="40">
        <v>60</v>
      </c>
      <c r="E54" s="40">
        <v>76</v>
      </c>
      <c r="F54" s="40">
        <v>89</v>
      </c>
      <c r="G54" s="40">
        <v>114</v>
      </c>
      <c r="H54" s="40"/>
      <c r="I54" s="40"/>
      <c r="J54" s="87" t="s">
        <v>164</v>
      </c>
      <c r="K54" s="88"/>
    </row>
    <row r="55" spans="2:11" ht="14.25" thickTop="1" x14ac:dyDescent="0.15">
      <c r="B55" s="17" t="s">
        <v>0</v>
      </c>
      <c r="C55" s="18" t="s">
        <v>44</v>
      </c>
      <c r="D55" s="19">
        <v>4.7973000000000002E-2</v>
      </c>
      <c r="E55" s="19">
        <v>4.7973000000000002E-2</v>
      </c>
      <c r="F55" s="19">
        <v>4.7973000000000002E-2</v>
      </c>
      <c r="G55" s="19">
        <v>4.7973000000000002E-2</v>
      </c>
      <c r="H55" s="19"/>
      <c r="I55" s="19"/>
      <c r="J55" s="20" t="s">
        <v>45</v>
      </c>
      <c r="K55" s="21" t="s">
        <v>46</v>
      </c>
    </row>
    <row r="56" spans="2:11" x14ac:dyDescent="0.15">
      <c r="B56" s="9" t="s">
        <v>1</v>
      </c>
      <c r="C56" s="22" t="s">
        <v>47</v>
      </c>
      <c r="D56" s="23">
        <f>(PI()*(D54/1000)^2)/4</f>
        <v>2.8274333882308137E-3</v>
      </c>
      <c r="E56" s="23">
        <f>(PI()*(E54/1000)^2)/4</f>
        <v>4.5364597917836608E-3</v>
      </c>
      <c r="F56" s="23">
        <f>(PI()*(F54/1000)^2)/4</f>
        <v>6.221138852271187E-3</v>
      </c>
      <c r="G56" s="23">
        <f>(PI()*(G54/1000)^2)/4</f>
        <v>1.0207034531513238E-2</v>
      </c>
      <c r="H56" s="23"/>
      <c r="I56" s="23"/>
      <c r="J56" s="12" t="s">
        <v>48</v>
      </c>
      <c r="K56" s="10" t="s">
        <v>46</v>
      </c>
    </row>
    <row r="57" spans="2:11" x14ac:dyDescent="0.15">
      <c r="B57" s="9" t="s">
        <v>2</v>
      </c>
      <c r="C57" s="22" t="s">
        <v>50</v>
      </c>
      <c r="D57" s="23">
        <f>D55-D56</f>
        <v>4.5145566611769189E-2</v>
      </c>
      <c r="E57" s="23">
        <f>E55-E56</f>
        <v>4.3436540208216343E-2</v>
      </c>
      <c r="F57" s="23">
        <f>F55-F56</f>
        <v>4.1751861147728817E-2</v>
      </c>
      <c r="G57" s="23">
        <f>G55-G56</f>
        <v>3.7765965468486762E-2</v>
      </c>
      <c r="H57" s="23"/>
      <c r="I57" s="23"/>
      <c r="J57" s="12" t="s">
        <v>51</v>
      </c>
      <c r="K57" s="10" t="s">
        <v>46</v>
      </c>
    </row>
    <row r="58" spans="2:11" x14ac:dyDescent="0.15">
      <c r="B58" s="9" t="s">
        <v>3</v>
      </c>
      <c r="C58" s="22" t="s">
        <v>53</v>
      </c>
      <c r="D58" s="23">
        <f>D57*2</f>
        <v>9.0291133223538378E-2</v>
      </c>
      <c r="E58" s="23">
        <f>E57*2</f>
        <v>8.6873080416432685E-2</v>
      </c>
      <c r="F58" s="23">
        <f>F57*2</f>
        <v>8.3503722295457633E-2</v>
      </c>
      <c r="G58" s="23">
        <f>G57*2</f>
        <v>7.5531930936973524E-2</v>
      </c>
      <c r="H58" s="23"/>
      <c r="I58" s="23"/>
      <c r="J58" s="12" t="s">
        <v>54</v>
      </c>
      <c r="K58" s="10" t="s">
        <v>55</v>
      </c>
    </row>
    <row r="59" spans="2:11" x14ac:dyDescent="0.15">
      <c r="B59" s="9" t="s">
        <v>4</v>
      </c>
      <c r="C59" s="22" t="s">
        <v>56</v>
      </c>
      <c r="D59" s="36">
        <v>2.258</v>
      </c>
      <c r="E59" s="36">
        <v>2.895</v>
      </c>
      <c r="F59" s="36">
        <v>4.4550000000000001</v>
      </c>
      <c r="G59" s="36">
        <v>6.9039999999999999</v>
      </c>
      <c r="H59" s="36"/>
      <c r="I59" s="36"/>
      <c r="J59" s="9"/>
      <c r="K59" s="22" t="s">
        <v>57</v>
      </c>
    </row>
    <row r="60" spans="2:11" x14ac:dyDescent="0.15">
      <c r="B60" s="9" t="s">
        <v>5</v>
      </c>
      <c r="C60" s="22" t="s">
        <v>58</v>
      </c>
      <c r="D60" s="24">
        <f>D58*2.3*1000</f>
        <v>207.66960641413826</v>
      </c>
      <c r="E60" s="24">
        <f>E58*2.3*1000</f>
        <v>199.80808495779516</v>
      </c>
      <c r="F60" s="24">
        <f>F58*2.3*1000</f>
        <v>192.05856127955255</v>
      </c>
      <c r="G60" s="24">
        <f>G58*2.3*1000</f>
        <v>173.7234411550391</v>
      </c>
      <c r="H60" s="24"/>
      <c r="I60" s="24"/>
      <c r="J60" s="12" t="s">
        <v>59</v>
      </c>
      <c r="K60" s="22" t="s">
        <v>57</v>
      </c>
    </row>
    <row r="61" spans="2:11" x14ac:dyDescent="0.15">
      <c r="B61" s="9"/>
      <c r="C61" s="22"/>
      <c r="D61" s="23"/>
      <c r="E61" s="23"/>
      <c r="F61" s="23"/>
      <c r="G61" s="23"/>
      <c r="H61" s="23"/>
      <c r="I61" s="23"/>
      <c r="J61" s="9"/>
      <c r="K61" s="22" t="s">
        <v>57</v>
      </c>
    </row>
    <row r="62" spans="2:11" x14ac:dyDescent="0.15">
      <c r="B62" s="25" t="s">
        <v>7</v>
      </c>
      <c r="C62" s="26"/>
      <c r="D62" s="27">
        <f>D60+D61+D59</f>
        <v>209.92760641413827</v>
      </c>
      <c r="E62" s="27">
        <f>E60+E61+E59</f>
        <v>202.70308495779517</v>
      </c>
      <c r="F62" s="27">
        <f>F60+F61+F59</f>
        <v>196.51356127955256</v>
      </c>
      <c r="G62" s="27">
        <f>G60+G61+G59</f>
        <v>180.62744115503909</v>
      </c>
      <c r="H62" s="48"/>
      <c r="I62" s="48"/>
      <c r="J62" s="28" t="s">
        <v>162</v>
      </c>
      <c r="K62" s="29" t="s">
        <v>57</v>
      </c>
    </row>
    <row r="63" spans="2:11" x14ac:dyDescent="0.15">
      <c r="D63" s="4"/>
      <c r="E63" s="4"/>
      <c r="F63" s="4"/>
      <c r="G63" s="4"/>
      <c r="H63" s="4"/>
      <c r="I63" s="4"/>
      <c r="J63" s="1"/>
      <c r="K63" s="1"/>
    </row>
    <row r="64" spans="2:11" x14ac:dyDescent="0.15">
      <c r="D64" s="4"/>
      <c r="E64" s="4"/>
      <c r="F64" s="4"/>
      <c r="G64" s="4"/>
      <c r="H64" s="4"/>
      <c r="I64" s="4"/>
      <c r="J64" s="1"/>
      <c r="K64" s="1"/>
    </row>
    <row r="65" spans="4:12" x14ac:dyDescent="0.15">
      <c r="D65" s="4"/>
      <c r="E65" s="4"/>
      <c r="F65" s="4"/>
      <c r="G65" s="4"/>
      <c r="H65" s="4"/>
      <c r="I65" s="4"/>
      <c r="J65" s="1"/>
      <c r="K65" s="1"/>
    </row>
    <row r="66" spans="4:12" x14ac:dyDescent="0.15">
      <c r="D66" s="4"/>
      <c r="E66" s="4"/>
      <c r="F66" s="4"/>
      <c r="G66" s="4"/>
      <c r="H66" s="4"/>
      <c r="I66" s="4"/>
      <c r="J66" s="1"/>
      <c r="K66" s="1"/>
    </row>
    <row r="67" spans="4:12" x14ac:dyDescent="0.15">
      <c r="D67" s="4"/>
      <c r="E67" s="4"/>
      <c r="F67" s="4"/>
      <c r="G67" s="4"/>
      <c r="H67" s="4"/>
      <c r="I67" s="4"/>
      <c r="J67" s="1"/>
      <c r="K67" s="1"/>
    </row>
    <row r="68" spans="4:12" x14ac:dyDescent="0.15">
      <c r="D68" s="4"/>
      <c r="E68" s="4"/>
      <c r="F68" s="4"/>
      <c r="G68" s="4"/>
      <c r="H68" s="4"/>
      <c r="I68" s="4"/>
      <c r="J68" s="1"/>
      <c r="K68" s="1"/>
    </row>
    <row r="69" spans="4:12" x14ac:dyDescent="0.15">
      <c r="D69" s="4"/>
      <c r="E69" s="4"/>
      <c r="F69" s="4"/>
      <c r="G69" s="4"/>
      <c r="H69" s="4"/>
      <c r="I69" s="4"/>
      <c r="J69" s="1"/>
      <c r="K69" s="1"/>
    </row>
    <row r="70" spans="4:12" x14ac:dyDescent="0.15">
      <c r="J70" s="79" t="s">
        <v>16</v>
      </c>
      <c r="K70" s="79"/>
      <c r="L70" s="79"/>
    </row>
    <row r="71" spans="4:12" x14ac:dyDescent="0.15">
      <c r="J71" s="79"/>
      <c r="K71" s="79"/>
      <c r="L71" s="79"/>
    </row>
  </sheetData>
  <mergeCells count="12">
    <mergeCell ref="J41:K41"/>
    <mergeCell ref="J53:K53"/>
    <mergeCell ref="J54:K54"/>
    <mergeCell ref="J34:L35"/>
    <mergeCell ref="B38:K38"/>
    <mergeCell ref="B2:K2"/>
    <mergeCell ref="J70:L71"/>
    <mergeCell ref="J5:K5"/>
    <mergeCell ref="J4:K4"/>
    <mergeCell ref="J17:K17"/>
    <mergeCell ref="J18:K18"/>
    <mergeCell ref="J40:K40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1"/>
  <sheetViews>
    <sheetView workbookViewId="0">
      <selection activeCell="B2" sqref="B2:K2"/>
    </sheetView>
  </sheetViews>
  <sheetFormatPr defaultRowHeight="13.5" x14ac:dyDescent="0.15"/>
  <cols>
    <col min="2" max="2" width="15.625" customWidth="1"/>
    <col min="3" max="3" width="2.125" customWidth="1"/>
    <col min="4" max="9" width="11.25" customWidth="1"/>
    <col min="10" max="10" width="17.625" customWidth="1"/>
    <col min="11" max="11" width="4.375" customWidth="1"/>
  </cols>
  <sheetData>
    <row r="2" spans="2:15" ht="18.75" customHeight="1" x14ac:dyDescent="0.15">
      <c r="B2" s="75" t="s">
        <v>167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  <c r="N2" s="3"/>
      <c r="O2" s="3"/>
    </row>
    <row r="3" spans="2:15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</row>
    <row r="4" spans="2:15" x14ac:dyDescent="0.15">
      <c r="B4" s="9"/>
      <c r="C4" s="10"/>
      <c r="D4" s="11" t="s">
        <v>39</v>
      </c>
      <c r="E4" s="11" t="s">
        <v>40</v>
      </c>
      <c r="F4" s="11" t="s">
        <v>41</v>
      </c>
      <c r="G4" s="11" t="s">
        <v>42</v>
      </c>
      <c r="H4" s="11"/>
      <c r="I4" s="11"/>
      <c r="J4" s="81" t="s">
        <v>22</v>
      </c>
      <c r="K4" s="82"/>
    </row>
    <row r="5" spans="2:15" ht="14.25" thickBot="1" x14ac:dyDescent="0.2">
      <c r="B5" s="13" t="s">
        <v>17</v>
      </c>
      <c r="C5" s="14"/>
      <c r="D5" s="15">
        <v>60.5</v>
      </c>
      <c r="E5" s="15">
        <v>76.3</v>
      </c>
      <c r="F5" s="15">
        <v>89.1</v>
      </c>
      <c r="G5" s="15">
        <v>114.3</v>
      </c>
      <c r="H5" s="15"/>
      <c r="I5" s="15"/>
      <c r="J5" s="87" t="s">
        <v>163</v>
      </c>
      <c r="K5" s="88"/>
    </row>
    <row r="6" spans="2:15" ht="14.25" thickTop="1" x14ac:dyDescent="0.15">
      <c r="B6" s="17" t="s">
        <v>0</v>
      </c>
      <c r="C6" s="18" t="s">
        <v>44</v>
      </c>
      <c r="D6" s="19">
        <v>5.8153999999999997E-2</v>
      </c>
      <c r="E6" s="19">
        <v>5.8153999999999997E-2</v>
      </c>
      <c r="F6" s="19">
        <v>5.8153999999999997E-2</v>
      </c>
      <c r="G6" s="19">
        <v>5.8153999999999997E-2</v>
      </c>
      <c r="H6" s="19"/>
      <c r="I6" s="19"/>
      <c r="J6" s="20"/>
      <c r="K6" s="21" t="s">
        <v>46</v>
      </c>
    </row>
    <row r="7" spans="2:15" x14ac:dyDescent="0.15">
      <c r="B7" s="9" t="s">
        <v>1</v>
      </c>
      <c r="C7" s="22" t="s">
        <v>47</v>
      </c>
      <c r="D7" s="23">
        <f>(PI()*(D5/1000)^2)/4</f>
        <v>2.8747536275755101E-3</v>
      </c>
      <c r="E7" s="23">
        <f>(PI()*(E5/1000)^2)/4</f>
        <v>4.5723446338692903E-3</v>
      </c>
      <c r="F7" s="23">
        <f>(PI()*(F5/1000)^2)/4</f>
        <v>6.2351267935612962E-3</v>
      </c>
      <c r="G7" s="23">
        <f>(PI()*(G5/1000)^2)/4</f>
        <v>1.0260826451724329E-2</v>
      </c>
      <c r="H7" s="23"/>
      <c r="I7" s="23"/>
      <c r="J7" s="12" t="s">
        <v>48</v>
      </c>
      <c r="K7" s="10" t="s">
        <v>46</v>
      </c>
    </row>
    <row r="8" spans="2:15" x14ac:dyDescent="0.15">
      <c r="B8" s="9" t="s">
        <v>2</v>
      </c>
      <c r="C8" s="22" t="s">
        <v>50</v>
      </c>
      <c r="D8" s="23">
        <f>D6-D7</f>
        <v>5.5279246372424484E-2</v>
      </c>
      <c r="E8" s="23">
        <f>E6-E7</f>
        <v>5.3581655366130708E-2</v>
      </c>
      <c r="F8" s="23">
        <f>F6-F7</f>
        <v>5.1918873206438704E-2</v>
      </c>
      <c r="G8" s="23">
        <f>G6-G7</f>
        <v>4.7893173548275672E-2</v>
      </c>
      <c r="H8" s="23"/>
      <c r="I8" s="23"/>
      <c r="J8" s="12" t="s">
        <v>51</v>
      </c>
      <c r="K8" s="10" t="s">
        <v>46</v>
      </c>
    </row>
    <row r="9" spans="2:15" x14ac:dyDescent="0.15">
      <c r="B9" s="9" t="s">
        <v>3</v>
      </c>
      <c r="C9" s="22" t="s">
        <v>53</v>
      </c>
      <c r="D9" s="23">
        <f>D8*2</f>
        <v>0.11055849274484897</v>
      </c>
      <c r="E9" s="23">
        <f>E8*2</f>
        <v>0.10716331073226142</v>
      </c>
      <c r="F9" s="23">
        <f>F8*2</f>
        <v>0.10383774641287741</v>
      </c>
      <c r="G9" s="23">
        <f>G8*2</f>
        <v>9.5786347096551344E-2</v>
      </c>
      <c r="H9" s="23"/>
      <c r="I9" s="23"/>
      <c r="J9" s="12" t="s">
        <v>161</v>
      </c>
      <c r="K9" s="10" t="s">
        <v>55</v>
      </c>
    </row>
    <row r="10" spans="2:15" x14ac:dyDescent="0.15">
      <c r="B10" s="9" t="s">
        <v>4</v>
      </c>
      <c r="C10" s="22" t="s">
        <v>56</v>
      </c>
      <c r="D10" s="11">
        <v>10.62</v>
      </c>
      <c r="E10" s="11">
        <v>14.94</v>
      </c>
      <c r="F10" s="11">
        <v>17.579999999999998</v>
      </c>
      <c r="G10" s="24">
        <v>24.4</v>
      </c>
      <c r="H10" s="11"/>
      <c r="I10" s="11"/>
      <c r="J10" s="9"/>
      <c r="K10" s="22" t="s">
        <v>57</v>
      </c>
    </row>
    <row r="11" spans="2:15" x14ac:dyDescent="0.15">
      <c r="B11" s="9" t="s">
        <v>5</v>
      </c>
      <c r="C11" s="22" t="s">
        <v>58</v>
      </c>
      <c r="D11" s="24">
        <f>D9*2.3*1000</f>
        <v>254.28453331315259</v>
      </c>
      <c r="E11" s="24">
        <f>E9*2.3*1000</f>
        <v>246.47561468420125</v>
      </c>
      <c r="F11" s="24">
        <f>F9*2.3*1000</f>
        <v>238.82681674961802</v>
      </c>
      <c r="G11" s="24">
        <f>G9*2.3*1000</f>
        <v>220.30859832206806</v>
      </c>
      <c r="H11" s="24"/>
      <c r="I11" s="24"/>
      <c r="J11" s="12" t="s">
        <v>59</v>
      </c>
      <c r="K11" s="22" t="s">
        <v>57</v>
      </c>
    </row>
    <row r="12" spans="2:15" x14ac:dyDescent="0.15">
      <c r="B12" s="9"/>
      <c r="C12" s="22"/>
      <c r="D12" s="23"/>
      <c r="E12" s="23"/>
      <c r="F12" s="23"/>
      <c r="G12" s="23"/>
      <c r="H12" s="23"/>
      <c r="I12" s="23"/>
      <c r="J12" s="9"/>
      <c r="K12" s="22" t="s">
        <v>57</v>
      </c>
    </row>
    <row r="13" spans="2:15" x14ac:dyDescent="0.15">
      <c r="B13" s="25" t="s">
        <v>7</v>
      </c>
      <c r="C13" s="26"/>
      <c r="D13" s="27">
        <f>D11+D12+D10</f>
        <v>264.90453331315257</v>
      </c>
      <c r="E13" s="27">
        <f>E11+E12+E10</f>
        <v>261.41561468420127</v>
      </c>
      <c r="F13" s="27">
        <f>F11+F12+F10</f>
        <v>256.40681674961803</v>
      </c>
      <c r="G13" s="27">
        <f>G11+G12+G10</f>
        <v>244.70859832206807</v>
      </c>
      <c r="H13" s="27"/>
      <c r="I13" s="27"/>
      <c r="J13" s="28" t="s">
        <v>162</v>
      </c>
      <c r="K13" s="29" t="s">
        <v>57</v>
      </c>
    </row>
    <row r="14" spans="2:15" x14ac:dyDescent="0.15">
      <c r="D14" s="4"/>
      <c r="E14" s="4"/>
      <c r="F14" s="4"/>
      <c r="G14" s="4"/>
      <c r="H14" s="4"/>
      <c r="I14" s="4"/>
      <c r="J14" s="1"/>
      <c r="K14" s="1"/>
    </row>
    <row r="15" spans="2:15" x14ac:dyDescent="0.15">
      <c r="D15" s="4"/>
      <c r="E15" s="4"/>
      <c r="F15" s="4"/>
      <c r="G15" s="4"/>
      <c r="H15" s="4"/>
      <c r="I15" s="4"/>
      <c r="J15" s="1"/>
      <c r="K15" s="1"/>
    </row>
    <row r="16" spans="2:15" x14ac:dyDescent="0.15">
      <c r="D16" s="4"/>
      <c r="E16" s="4"/>
      <c r="F16" s="4"/>
      <c r="G16" s="4"/>
      <c r="H16" s="4"/>
      <c r="I16" s="4"/>
      <c r="J16" s="1"/>
      <c r="K16" s="1"/>
    </row>
    <row r="17" spans="2:11" x14ac:dyDescent="0.15">
      <c r="B17" s="9"/>
      <c r="C17" s="10"/>
      <c r="D17" s="11" t="s">
        <v>39</v>
      </c>
      <c r="E17" s="11" t="s">
        <v>40</v>
      </c>
      <c r="F17" s="11" t="s">
        <v>41</v>
      </c>
      <c r="G17" s="11" t="s">
        <v>42</v>
      </c>
      <c r="H17" s="11"/>
      <c r="I17" s="11"/>
      <c r="J17" s="81" t="s">
        <v>22</v>
      </c>
      <c r="K17" s="82"/>
    </row>
    <row r="18" spans="2:11" ht="14.25" thickBot="1" x14ac:dyDescent="0.2">
      <c r="B18" s="13" t="s">
        <v>17</v>
      </c>
      <c r="C18" s="14"/>
      <c r="D18" s="15">
        <v>60.5</v>
      </c>
      <c r="E18" s="15">
        <v>76.3</v>
      </c>
      <c r="F18" s="15">
        <v>89.1</v>
      </c>
      <c r="G18" s="15">
        <v>114.3</v>
      </c>
      <c r="H18" s="15"/>
      <c r="I18" s="15"/>
      <c r="J18" s="87" t="s">
        <v>164</v>
      </c>
      <c r="K18" s="88"/>
    </row>
    <row r="19" spans="2:11" ht="14.25" thickTop="1" x14ac:dyDescent="0.15">
      <c r="B19" s="17" t="s">
        <v>0</v>
      </c>
      <c r="C19" s="18" t="s">
        <v>44</v>
      </c>
      <c r="D19" s="19">
        <v>4.7779000000000002E-2</v>
      </c>
      <c r="E19" s="19">
        <v>4.7779000000000002E-2</v>
      </c>
      <c r="F19" s="19">
        <v>4.7779000000000002E-2</v>
      </c>
      <c r="G19" s="19">
        <v>4.7779000000000002E-2</v>
      </c>
      <c r="H19" s="19"/>
      <c r="I19" s="19"/>
      <c r="J19" s="20"/>
      <c r="K19" s="21" t="s">
        <v>46</v>
      </c>
    </row>
    <row r="20" spans="2:11" x14ac:dyDescent="0.15">
      <c r="B20" s="9" t="s">
        <v>1</v>
      </c>
      <c r="C20" s="22" t="s">
        <v>47</v>
      </c>
      <c r="D20" s="23">
        <f>(PI()*(D18/1000)^2)/4</f>
        <v>2.8747536275755101E-3</v>
      </c>
      <c r="E20" s="23">
        <f>(PI()*(E18/1000)^2)/4</f>
        <v>4.5723446338692903E-3</v>
      </c>
      <c r="F20" s="23">
        <f>(PI()*(F18/1000)^2)/4</f>
        <v>6.2351267935612962E-3</v>
      </c>
      <c r="G20" s="23">
        <f>(PI()*(G18/1000)^2)/4</f>
        <v>1.0260826451724329E-2</v>
      </c>
      <c r="H20" s="23"/>
      <c r="I20" s="23"/>
      <c r="J20" s="12" t="s">
        <v>48</v>
      </c>
      <c r="K20" s="10" t="s">
        <v>46</v>
      </c>
    </row>
    <row r="21" spans="2:11" x14ac:dyDescent="0.15">
      <c r="B21" s="9" t="s">
        <v>2</v>
      </c>
      <c r="C21" s="22" t="s">
        <v>50</v>
      </c>
      <c r="D21" s="23">
        <f>D19-D20</f>
        <v>4.4904246372424489E-2</v>
      </c>
      <c r="E21" s="23">
        <f>E19-E20</f>
        <v>4.3206655366130713E-2</v>
      </c>
      <c r="F21" s="23">
        <f>F19-F20</f>
        <v>4.1543873206438708E-2</v>
      </c>
      <c r="G21" s="23">
        <f>G19-G20</f>
        <v>3.7518173548275677E-2</v>
      </c>
      <c r="H21" s="23"/>
      <c r="I21" s="23"/>
      <c r="J21" s="12" t="s">
        <v>51</v>
      </c>
      <c r="K21" s="10" t="s">
        <v>46</v>
      </c>
    </row>
    <row r="22" spans="2:11" x14ac:dyDescent="0.15">
      <c r="B22" s="9" t="s">
        <v>3</v>
      </c>
      <c r="C22" s="22" t="s">
        <v>53</v>
      </c>
      <c r="D22" s="23">
        <f>D21*2</f>
        <v>8.9808492744848978E-2</v>
      </c>
      <c r="E22" s="23">
        <f>E21*2</f>
        <v>8.6413310732261425E-2</v>
      </c>
      <c r="F22" s="23">
        <f>F21*2</f>
        <v>8.3087746412877417E-2</v>
      </c>
      <c r="G22" s="23">
        <f>G21*2</f>
        <v>7.5036347096551353E-2</v>
      </c>
      <c r="H22" s="23"/>
      <c r="I22" s="23"/>
      <c r="J22" s="12" t="s">
        <v>161</v>
      </c>
      <c r="K22" s="10" t="s">
        <v>55</v>
      </c>
    </row>
    <row r="23" spans="2:11" x14ac:dyDescent="0.15">
      <c r="B23" s="9" t="s">
        <v>4</v>
      </c>
      <c r="C23" s="22" t="s">
        <v>56</v>
      </c>
      <c r="D23" s="11">
        <v>10.62</v>
      </c>
      <c r="E23" s="11">
        <v>14.94</v>
      </c>
      <c r="F23" s="11">
        <v>17.579999999999998</v>
      </c>
      <c r="G23" s="24">
        <v>24.4</v>
      </c>
      <c r="H23" s="11"/>
      <c r="I23" s="11"/>
      <c r="J23" s="9"/>
      <c r="K23" s="22" t="s">
        <v>57</v>
      </c>
    </row>
    <row r="24" spans="2:11" x14ac:dyDescent="0.15">
      <c r="B24" s="9" t="s">
        <v>5</v>
      </c>
      <c r="C24" s="22" t="s">
        <v>58</v>
      </c>
      <c r="D24" s="24">
        <f>D22*2.3*1000</f>
        <v>206.55953331315263</v>
      </c>
      <c r="E24" s="24">
        <f>E22*2.3*1000</f>
        <v>198.75061468420128</v>
      </c>
      <c r="F24" s="24">
        <f>F22*2.3*1000</f>
        <v>191.10181674961805</v>
      </c>
      <c r="G24" s="24">
        <f>G22*2.3*1000</f>
        <v>172.5835983220681</v>
      </c>
      <c r="H24" s="24"/>
      <c r="I24" s="24"/>
      <c r="J24" s="12" t="s">
        <v>59</v>
      </c>
      <c r="K24" s="22" t="s">
        <v>57</v>
      </c>
    </row>
    <row r="25" spans="2:11" x14ac:dyDescent="0.15">
      <c r="B25" s="9"/>
      <c r="C25" s="22"/>
      <c r="D25" s="23"/>
      <c r="E25" s="23"/>
      <c r="F25" s="23"/>
      <c r="G25" s="23"/>
      <c r="H25" s="23"/>
      <c r="I25" s="23"/>
      <c r="J25" s="9"/>
      <c r="K25" s="22" t="s">
        <v>57</v>
      </c>
    </row>
    <row r="26" spans="2:11" x14ac:dyDescent="0.15">
      <c r="B26" s="25" t="s">
        <v>7</v>
      </c>
      <c r="C26" s="26"/>
      <c r="D26" s="27">
        <f>D24+D25+D23</f>
        <v>217.17953331315263</v>
      </c>
      <c r="E26" s="27">
        <f>E24+E25+E23</f>
        <v>213.69061468420128</v>
      </c>
      <c r="F26" s="27">
        <f>F24+F25+F23</f>
        <v>208.68181674961806</v>
      </c>
      <c r="G26" s="27">
        <f>G24+G25+G23</f>
        <v>196.9835983220681</v>
      </c>
      <c r="H26" s="27"/>
      <c r="I26" s="27"/>
      <c r="J26" s="28" t="s">
        <v>162</v>
      </c>
      <c r="K26" s="29" t="s">
        <v>57</v>
      </c>
    </row>
    <row r="27" spans="2:11" x14ac:dyDescent="0.15">
      <c r="D27" s="4"/>
      <c r="E27" s="4"/>
      <c r="F27" s="4"/>
      <c r="G27" s="4"/>
      <c r="H27" s="4"/>
      <c r="I27" s="4"/>
      <c r="J27" s="1"/>
      <c r="K27" s="1"/>
    </row>
    <row r="28" spans="2:11" x14ac:dyDescent="0.15">
      <c r="D28" s="4"/>
      <c r="E28" s="4"/>
      <c r="F28" s="4"/>
      <c r="G28" s="4"/>
      <c r="H28" s="4"/>
      <c r="I28" s="4"/>
      <c r="J28" s="1"/>
      <c r="K28" s="1"/>
    </row>
    <row r="29" spans="2:11" x14ac:dyDescent="0.15">
      <c r="D29" s="4"/>
      <c r="E29" s="4"/>
      <c r="F29" s="4"/>
      <c r="G29" s="4"/>
      <c r="H29" s="4"/>
      <c r="I29" s="4"/>
      <c r="J29" s="1"/>
      <c r="K29" s="1"/>
    </row>
    <row r="30" spans="2:11" x14ac:dyDescent="0.15">
      <c r="D30" s="4"/>
      <c r="E30" s="4"/>
      <c r="F30" s="4"/>
      <c r="G30" s="4"/>
      <c r="H30" s="4"/>
      <c r="I30" s="4"/>
      <c r="J30" s="1"/>
      <c r="K30" s="1"/>
    </row>
    <row r="31" spans="2:11" x14ac:dyDescent="0.15">
      <c r="D31" s="4"/>
      <c r="E31" s="4"/>
      <c r="F31" s="4"/>
      <c r="G31" s="4"/>
      <c r="H31" s="4"/>
      <c r="I31" s="4"/>
      <c r="J31" s="1"/>
      <c r="K31" s="1"/>
    </row>
    <row r="32" spans="2:11" x14ac:dyDescent="0.15">
      <c r="D32" s="4"/>
      <c r="E32" s="4"/>
      <c r="F32" s="4"/>
      <c r="G32" s="4"/>
      <c r="H32" s="4"/>
      <c r="I32" s="4"/>
      <c r="J32" s="1"/>
      <c r="K32" s="1"/>
    </row>
    <row r="34" spans="2:15" x14ac:dyDescent="0.15">
      <c r="J34" s="79" t="s">
        <v>16</v>
      </c>
      <c r="K34" s="79"/>
      <c r="L34" s="79"/>
    </row>
    <row r="35" spans="2:15" x14ac:dyDescent="0.15">
      <c r="J35" s="79"/>
      <c r="K35" s="79"/>
      <c r="L35" s="79"/>
    </row>
    <row r="38" spans="2:15" ht="18.75" customHeight="1" x14ac:dyDescent="0.15">
      <c r="B38" s="75" t="s">
        <v>168</v>
      </c>
      <c r="C38" s="75"/>
      <c r="D38" s="75"/>
      <c r="E38" s="75"/>
      <c r="F38" s="75"/>
      <c r="G38" s="75"/>
      <c r="H38" s="75"/>
      <c r="I38" s="75"/>
      <c r="J38" s="75"/>
      <c r="K38" s="75"/>
      <c r="L38" s="3"/>
      <c r="M38" s="3"/>
      <c r="N38" s="3"/>
      <c r="O38" s="3"/>
    </row>
    <row r="39" spans="2:15" ht="18.7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</row>
    <row r="40" spans="2:15" x14ac:dyDescent="0.15">
      <c r="B40" s="9"/>
      <c r="C40" s="10"/>
      <c r="D40" s="11" t="s">
        <v>67</v>
      </c>
      <c r="E40" s="11" t="s">
        <v>68</v>
      </c>
      <c r="F40" s="11" t="s">
        <v>69</v>
      </c>
      <c r="G40" s="11" t="s">
        <v>70</v>
      </c>
      <c r="H40" s="11"/>
      <c r="I40" s="11"/>
      <c r="J40" s="81" t="s">
        <v>22</v>
      </c>
      <c r="K40" s="82"/>
    </row>
    <row r="41" spans="2:15" ht="14.25" thickBot="1" x14ac:dyDescent="0.2">
      <c r="B41" s="13" t="s">
        <v>17</v>
      </c>
      <c r="C41" s="14"/>
      <c r="D41" s="40">
        <v>60</v>
      </c>
      <c r="E41" s="40">
        <v>76</v>
      </c>
      <c r="F41" s="40">
        <v>89</v>
      </c>
      <c r="G41" s="40">
        <v>114</v>
      </c>
      <c r="H41" s="40"/>
      <c r="I41" s="40"/>
      <c r="J41" s="87" t="s">
        <v>163</v>
      </c>
      <c r="K41" s="88"/>
    </row>
    <row r="42" spans="2:15" ht="14.25" thickTop="1" x14ac:dyDescent="0.15">
      <c r="B42" s="17" t="s">
        <v>0</v>
      </c>
      <c r="C42" s="18" t="s">
        <v>44</v>
      </c>
      <c r="D42" s="19">
        <v>5.8153999999999997E-2</v>
      </c>
      <c r="E42" s="19">
        <v>5.8153999999999997E-2</v>
      </c>
      <c r="F42" s="19">
        <v>5.8153999999999997E-2</v>
      </c>
      <c r="G42" s="19">
        <v>5.8153999999999997E-2</v>
      </c>
      <c r="H42" s="19"/>
      <c r="I42" s="19"/>
      <c r="J42" s="20" t="s">
        <v>45</v>
      </c>
      <c r="K42" s="21" t="s">
        <v>46</v>
      </c>
    </row>
    <row r="43" spans="2:15" x14ac:dyDescent="0.15">
      <c r="B43" s="9" t="s">
        <v>1</v>
      </c>
      <c r="C43" s="22" t="s">
        <v>47</v>
      </c>
      <c r="D43" s="23">
        <f>(PI()*(D41/1000)^2)/4</f>
        <v>2.8274333882308137E-3</v>
      </c>
      <c r="E43" s="23">
        <f>(PI()*(E41/1000)^2)/4</f>
        <v>4.5364597917836608E-3</v>
      </c>
      <c r="F43" s="23">
        <f>(PI()*(F41/1000)^2)/4</f>
        <v>6.221138852271187E-3</v>
      </c>
      <c r="G43" s="23">
        <f>(PI()*(G41/1000)^2)/4</f>
        <v>1.0207034531513238E-2</v>
      </c>
      <c r="H43" s="23"/>
      <c r="I43" s="23"/>
      <c r="J43" s="12" t="s">
        <v>48</v>
      </c>
      <c r="K43" s="10" t="s">
        <v>46</v>
      </c>
    </row>
    <row r="44" spans="2:15" x14ac:dyDescent="0.15">
      <c r="B44" s="9" t="s">
        <v>2</v>
      </c>
      <c r="C44" s="22" t="s">
        <v>50</v>
      </c>
      <c r="D44" s="23">
        <f>D42-D43</f>
        <v>5.5326566611769185E-2</v>
      </c>
      <c r="E44" s="23">
        <f>E42-E43</f>
        <v>5.3617540208216338E-2</v>
      </c>
      <c r="F44" s="23">
        <f>F42-F43</f>
        <v>5.1932861147728812E-2</v>
      </c>
      <c r="G44" s="23">
        <f>G42-G43</f>
        <v>4.7946965468486757E-2</v>
      </c>
      <c r="H44" s="23"/>
      <c r="I44" s="23"/>
      <c r="J44" s="12" t="s">
        <v>51</v>
      </c>
      <c r="K44" s="10" t="s">
        <v>46</v>
      </c>
    </row>
    <row r="45" spans="2:15" x14ac:dyDescent="0.15">
      <c r="B45" s="9" t="s">
        <v>3</v>
      </c>
      <c r="C45" s="22" t="s">
        <v>53</v>
      </c>
      <c r="D45" s="23">
        <f>D44*2</f>
        <v>0.11065313322353837</v>
      </c>
      <c r="E45" s="23">
        <f>E44*2</f>
        <v>0.10723508041643268</v>
      </c>
      <c r="F45" s="23">
        <f>F44*2</f>
        <v>0.10386572229545762</v>
      </c>
      <c r="G45" s="23">
        <f>G44*2</f>
        <v>9.5893930936973515E-2</v>
      </c>
      <c r="H45" s="23"/>
      <c r="I45" s="23"/>
      <c r="J45" s="12" t="s">
        <v>54</v>
      </c>
      <c r="K45" s="10" t="s">
        <v>55</v>
      </c>
    </row>
    <row r="46" spans="2:15" x14ac:dyDescent="0.15">
      <c r="B46" s="9" t="s">
        <v>4</v>
      </c>
      <c r="C46" s="22" t="s">
        <v>56</v>
      </c>
      <c r="D46" s="36">
        <v>2.258</v>
      </c>
      <c r="E46" s="36">
        <v>2.895</v>
      </c>
      <c r="F46" s="36">
        <v>4.4550000000000001</v>
      </c>
      <c r="G46" s="36">
        <v>6.9039999999999999</v>
      </c>
      <c r="H46" s="36"/>
      <c r="I46" s="36"/>
      <c r="J46" s="9"/>
      <c r="K46" s="22" t="s">
        <v>57</v>
      </c>
    </row>
    <row r="47" spans="2:15" x14ac:dyDescent="0.15">
      <c r="B47" s="9" t="s">
        <v>5</v>
      </c>
      <c r="C47" s="22" t="s">
        <v>58</v>
      </c>
      <c r="D47" s="24">
        <f>D45*2.3*1000</f>
        <v>254.50220641413824</v>
      </c>
      <c r="E47" s="24">
        <f>E45*2.3*1000</f>
        <v>246.64068495779514</v>
      </c>
      <c r="F47" s="24">
        <f>F45*2.3*1000</f>
        <v>238.89116127955251</v>
      </c>
      <c r="G47" s="24">
        <f>G45*2.3*1000</f>
        <v>220.55604115503908</v>
      </c>
      <c r="H47" s="24"/>
      <c r="I47" s="24"/>
      <c r="J47" s="12" t="s">
        <v>59</v>
      </c>
      <c r="K47" s="22" t="s">
        <v>57</v>
      </c>
    </row>
    <row r="48" spans="2:15" x14ac:dyDescent="0.15">
      <c r="B48" s="9"/>
      <c r="C48" s="22"/>
      <c r="D48" s="23"/>
      <c r="E48" s="23"/>
      <c r="F48" s="23"/>
      <c r="G48" s="23"/>
      <c r="H48" s="23"/>
      <c r="I48" s="23"/>
      <c r="J48" s="9"/>
      <c r="K48" s="22" t="s">
        <v>57</v>
      </c>
    </row>
    <row r="49" spans="2:11" x14ac:dyDescent="0.15">
      <c r="B49" s="25" t="s">
        <v>7</v>
      </c>
      <c r="C49" s="26"/>
      <c r="D49" s="27">
        <f>D47+D48+D46</f>
        <v>256.76020641413822</v>
      </c>
      <c r="E49" s="27">
        <f>E47+E48+E46</f>
        <v>249.53568495779516</v>
      </c>
      <c r="F49" s="27">
        <f>F47+F48+F46</f>
        <v>243.34616127955252</v>
      </c>
      <c r="G49" s="27">
        <f>G47+G48+G46</f>
        <v>227.46004115503908</v>
      </c>
      <c r="H49" s="48"/>
      <c r="I49" s="48"/>
      <c r="J49" s="28" t="s">
        <v>162</v>
      </c>
      <c r="K49" s="29" t="s">
        <v>57</v>
      </c>
    </row>
    <row r="50" spans="2:11" x14ac:dyDescent="0.15">
      <c r="D50" s="4"/>
      <c r="E50" s="4"/>
      <c r="F50" s="4"/>
      <c r="G50" s="4"/>
      <c r="H50" s="4"/>
      <c r="I50" s="4"/>
      <c r="J50" s="1"/>
      <c r="K50" s="1"/>
    </row>
    <row r="51" spans="2:11" x14ac:dyDescent="0.15">
      <c r="D51" s="4"/>
      <c r="E51" s="4"/>
      <c r="F51" s="4"/>
      <c r="G51" s="4"/>
      <c r="H51" s="4"/>
      <c r="I51" s="4"/>
      <c r="J51" s="1"/>
      <c r="K51" s="1"/>
    </row>
    <row r="52" spans="2:11" x14ac:dyDescent="0.15">
      <c r="D52" s="4"/>
      <c r="E52" s="4"/>
      <c r="F52" s="4"/>
      <c r="G52" s="4"/>
      <c r="H52" s="4"/>
      <c r="I52" s="4"/>
      <c r="J52" s="1"/>
      <c r="K52" s="1"/>
    </row>
    <row r="53" spans="2:11" x14ac:dyDescent="0.15">
      <c r="B53" s="9"/>
      <c r="C53" s="10"/>
      <c r="D53" s="11" t="s">
        <v>67</v>
      </c>
      <c r="E53" s="11" t="s">
        <v>68</v>
      </c>
      <c r="F53" s="11" t="s">
        <v>69</v>
      </c>
      <c r="G53" s="11" t="s">
        <v>70</v>
      </c>
      <c r="H53" s="11"/>
      <c r="I53" s="11"/>
      <c r="J53" s="81" t="s">
        <v>22</v>
      </c>
      <c r="K53" s="82"/>
    </row>
    <row r="54" spans="2:11" ht="14.25" thickBot="1" x14ac:dyDescent="0.2">
      <c r="B54" s="13" t="s">
        <v>17</v>
      </c>
      <c r="C54" s="14"/>
      <c r="D54" s="40">
        <v>60</v>
      </c>
      <c r="E54" s="40">
        <v>76</v>
      </c>
      <c r="F54" s="40">
        <v>89</v>
      </c>
      <c r="G54" s="40">
        <v>114</v>
      </c>
      <c r="H54" s="40"/>
      <c r="I54" s="40"/>
      <c r="J54" s="87" t="s">
        <v>164</v>
      </c>
      <c r="K54" s="88"/>
    </row>
    <row r="55" spans="2:11" ht="14.25" thickTop="1" x14ac:dyDescent="0.15">
      <c r="B55" s="17" t="s">
        <v>0</v>
      </c>
      <c r="C55" s="18" t="s">
        <v>44</v>
      </c>
      <c r="D55" s="19">
        <v>4.7779000000000002E-2</v>
      </c>
      <c r="E55" s="19">
        <v>4.7779000000000002E-2</v>
      </c>
      <c r="F55" s="19">
        <v>4.7779000000000002E-2</v>
      </c>
      <c r="G55" s="19">
        <v>4.7779000000000002E-2</v>
      </c>
      <c r="H55" s="19"/>
      <c r="I55" s="19"/>
      <c r="J55" s="20" t="s">
        <v>45</v>
      </c>
      <c r="K55" s="21" t="s">
        <v>46</v>
      </c>
    </row>
    <row r="56" spans="2:11" x14ac:dyDescent="0.15">
      <c r="B56" s="9" t="s">
        <v>1</v>
      </c>
      <c r="C56" s="22" t="s">
        <v>47</v>
      </c>
      <c r="D56" s="23">
        <f>(PI()*(D54/1000)^2)/4</f>
        <v>2.8274333882308137E-3</v>
      </c>
      <c r="E56" s="23">
        <f>(PI()*(E54/1000)^2)/4</f>
        <v>4.5364597917836608E-3</v>
      </c>
      <c r="F56" s="23">
        <f>(PI()*(F54/1000)^2)/4</f>
        <v>6.221138852271187E-3</v>
      </c>
      <c r="G56" s="23">
        <f>(PI()*(G54/1000)^2)/4</f>
        <v>1.0207034531513238E-2</v>
      </c>
      <c r="H56" s="23"/>
      <c r="I56" s="23"/>
      <c r="J56" s="12" t="s">
        <v>48</v>
      </c>
      <c r="K56" s="10" t="s">
        <v>46</v>
      </c>
    </row>
    <row r="57" spans="2:11" x14ac:dyDescent="0.15">
      <c r="B57" s="9" t="s">
        <v>2</v>
      </c>
      <c r="C57" s="22" t="s">
        <v>50</v>
      </c>
      <c r="D57" s="23">
        <f>D55-D56</f>
        <v>4.4951566611769189E-2</v>
      </c>
      <c r="E57" s="23">
        <f>E55-E56</f>
        <v>4.3242540208216343E-2</v>
      </c>
      <c r="F57" s="23">
        <f>F55-F56</f>
        <v>4.1557861147728817E-2</v>
      </c>
      <c r="G57" s="23">
        <f>G55-G56</f>
        <v>3.7571965468486762E-2</v>
      </c>
      <c r="H57" s="23"/>
      <c r="I57" s="23"/>
      <c r="J57" s="12" t="s">
        <v>51</v>
      </c>
      <c r="K57" s="10" t="s">
        <v>46</v>
      </c>
    </row>
    <row r="58" spans="2:11" x14ac:dyDescent="0.15">
      <c r="B58" s="9" t="s">
        <v>3</v>
      </c>
      <c r="C58" s="22" t="s">
        <v>53</v>
      </c>
      <c r="D58" s="23">
        <f>D57*2</f>
        <v>8.9903133223538378E-2</v>
      </c>
      <c r="E58" s="23">
        <f>E57*2</f>
        <v>8.6485080416432686E-2</v>
      </c>
      <c r="F58" s="23">
        <f>F57*2</f>
        <v>8.3115722295457634E-2</v>
      </c>
      <c r="G58" s="23">
        <f>G57*2</f>
        <v>7.5143930936973524E-2</v>
      </c>
      <c r="H58" s="23"/>
      <c r="I58" s="23"/>
      <c r="J58" s="12" t="s">
        <v>54</v>
      </c>
      <c r="K58" s="10" t="s">
        <v>55</v>
      </c>
    </row>
    <row r="59" spans="2:11" x14ac:dyDescent="0.15">
      <c r="B59" s="9" t="s">
        <v>4</v>
      </c>
      <c r="C59" s="22" t="s">
        <v>56</v>
      </c>
      <c r="D59" s="36">
        <v>2.258</v>
      </c>
      <c r="E59" s="36">
        <v>2.895</v>
      </c>
      <c r="F59" s="36">
        <v>4.4550000000000001</v>
      </c>
      <c r="G59" s="36">
        <v>6.9039999999999999</v>
      </c>
      <c r="H59" s="36"/>
      <c r="I59" s="36"/>
      <c r="J59" s="9"/>
      <c r="K59" s="22" t="s">
        <v>57</v>
      </c>
    </row>
    <row r="60" spans="2:11" x14ac:dyDescent="0.15">
      <c r="B60" s="9" t="s">
        <v>5</v>
      </c>
      <c r="C60" s="22" t="s">
        <v>58</v>
      </c>
      <c r="D60" s="24">
        <f>D58*2.3*1000</f>
        <v>206.77720641413825</v>
      </c>
      <c r="E60" s="24">
        <f>E58*2.3*1000</f>
        <v>198.91568495779515</v>
      </c>
      <c r="F60" s="24">
        <f>F58*2.3*1000</f>
        <v>191.16616127955254</v>
      </c>
      <c r="G60" s="24">
        <f>G58*2.3*1000</f>
        <v>172.83104115503909</v>
      </c>
      <c r="H60" s="24"/>
      <c r="I60" s="24"/>
      <c r="J60" s="12" t="s">
        <v>59</v>
      </c>
      <c r="K60" s="22" t="s">
        <v>57</v>
      </c>
    </row>
    <row r="61" spans="2:11" x14ac:dyDescent="0.15">
      <c r="B61" s="9"/>
      <c r="C61" s="22"/>
      <c r="D61" s="23"/>
      <c r="E61" s="23"/>
      <c r="F61" s="23"/>
      <c r="G61" s="23"/>
      <c r="H61" s="23"/>
      <c r="I61" s="23"/>
      <c r="J61" s="9"/>
      <c r="K61" s="22" t="s">
        <v>57</v>
      </c>
    </row>
    <row r="62" spans="2:11" x14ac:dyDescent="0.15">
      <c r="B62" s="25" t="s">
        <v>7</v>
      </c>
      <c r="C62" s="26"/>
      <c r="D62" s="27">
        <f>D60+D61+D59</f>
        <v>209.03520641413826</v>
      </c>
      <c r="E62" s="27">
        <f>E60+E61+E59</f>
        <v>201.81068495779516</v>
      </c>
      <c r="F62" s="27">
        <f>F60+F61+F59</f>
        <v>195.62116127955255</v>
      </c>
      <c r="G62" s="27">
        <f>G60+G61+G59</f>
        <v>179.73504115503908</v>
      </c>
      <c r="H62" s="48"/>
      <c r="I62" s="48"/>
      <c r="J62" s="28" t="s">
        <v>162</v>
      </c>
      <c r="K62" s="29" t="s">
        <v>57</v>
      </c>
    </row>
    <row r="63" spans="2:11" x14ac:dyDescent="0.15">
      <c r="D63" s="4"/>
      <c r="E63" s="4"/>
      <c r="F63" s="4"/>
      <c r="G63" s="4"/>
      <c r="H63" s="4"/>
      <c r="I63" s="4"/>
      <c r="J63" s="1"/>
      <c r="K63" s="1"/>
    </row>
    <row r="64" spans="2:11" x14ac:dyDescent="0.15">
      <c r="D64" s="4"/>
      <c r="E64" s="4"/>
      <c r="F64" s="4"/>
      <c r="G64" s="4"/>
      <c r="H64" s="4"/>
      <c r="I64" s="4"/>
      <c r="J64" s="1"/>
      <c r="K64" s="1"/>
    </row>
    <row r="65" spans="4:12" x14ac:dyDescent="0.15">
      <c r="D65" s="4"/>
      <c r="E65" s="4"/>
      <c r="F65" s="4"/>
      <c r="G65" s="4"/>
      <c r="H65" s="4"/>
      <c r="I65" s="4"/>
      <c r="J65" s="1"/>
      <c r="K65" s="1"/>
    </row>
    <row r="66" spans="4:12" x14ac:dyDescent="0.15">
      <c r="D66" s="4"/>
      <c r="E66" s="4"/>
      <c r="F66" s="4"/>
      <c r="G66" s="4"/>
      <c r="H66" s="4"/>
      <c r="I66" s="4"/>
      <c r="J66" s="1"/>
      <c r="K66" s="1"/>
    </row>
    <row r="67" spans="4:12" x14ac:dyDescent="0.15">
      <c r="D67" s="4"/>
      <c r="E67" s="4"/>
      <c r="F67" s="4"/>
      <c r="G67" s="4"/>
      <c r="H67" s="4"/>
      <c r="I67" s="4"/>
      <c r="J67" s="1"/>
      <c r="K67" s="1"/>
    </row>
    <row r="68" spans="4:12" x14ac:dyDescent="0.15">
      <c r="D68" s="4"/>
      <c r="E68" s="4"/>
      <c r="F68" s="4"/>
      <c r="G68" s="4"/>
      <c r="H68" s="4"/>
      <c r="I68" s="4"/>
      <c r="J68" s="1"/>
      <c r="K68" s="1"/>
    </row>
    <row r="69" spans="4:12" x14ac:dyDescent="0.15">
      <c r="D69" s="4"/>
      <c r="E69" s="4"/>
      <c r="F69" s="4"/>
      <c r="G69" s="4"/>
      <c r="H69" s="4"/>
      <c r="I69" s="4"/>
      <c r="J69" s="1"/>
      <c r="K69" s="1"/>
    </row>
    <row r="70" spans="4:12" x14ac:dyDescent="0.15">
      <c r="J70" s="79" t="s">
        <v>16</v>
      </c>
      <c r="K70" s="79"/>
      <c r="L70" s="79"/>
    </row>
    <row r="71" spans="4:12" x14ac:dyDescent="0.15">
      <c r="J71" s="79"/>
      <c r="K71" s="79"/>
      <c r="L71" s="79"/>
    </row>
  </sheetData>
  <mergeCells count="12">
    <mergeCell ref="B2:K2"/>
    <mergeCell ref="J4:K4"/>
    <mergeCell ref="J5:K5"/>
    <mergeCell ref="J17:K17"/>
    <mergeCell ref="J18:K18"/>
    <mergeCell ref="J34:L35"/>
    <mergeCell ref="B38:K38"/>
    <mergeCell ref="J40:K40"/>
    <mergeCell ref="J41:K41"/>
    <mergeCell ref="J53:K53"/>
    <mergeCell ref="J54:K54"/>
    <mergeCell ref="J70:L7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1"/>
  <sheetViews>
    <sheetView workbookViewId="0">
      <selection activeCell="D23" sqref="D23"/>
    </sheetView>
  </sheetViews>
  <sheetFormatPr defaultRowHeight="13.5" x14ac:dyDescent="0.15"/>
  <cols>
    <col min="2" max="2" width="15.625" customWidth="1"/>
    <col min="3" max="3" width="2.125" customWidth="1"/>
    <col min="4" max="9" width="11.25" customWidth="1"/>
    <col min="10" max="10" width="17.625" customWidth="1"/>
    <col min="11" max="11" width="4.375" customWidth="1"/>
  </cols>
  <sheetData>
    <row r="2" spans="2:15" ht="18.75" customHeight="1" x14ac:dyDescent="0.15">
      <c r="B2" s="75" t="s">
        <v>165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  <c r="N2" s="3"/>
      <c r="O2" s="3"/>
    </row>
    <row r="3" spans="2:15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</row>
    <row r="4" spans="2:15" x14ac:dyDescent="0.15">
      <c r="B4" s="9"/>
      <c r="C4" s="10"/>
      <c r="D4" s="11" t="s">
        <v>39</v>
      </c>
      <c r="E4" s="11" t="s">
        <v>40</v>
      </c>
      <c r="F4" s="11" t="s">
        <v>41</v>
      </c>
      <c r="G4" s="11" t="s">
        <v>42</v>
      </c>
      <c r="H4" s="11"/>
      <c r="I4" s="11"/>
      <c r="J4" s="81" t="s">
        <v>22</v>
      </c>
      <c r="K4" s="82"/>
    </row>
    <row r="5" spans="2:15" ht="14.25" thickBot="1" x14ac:dyDescent="0.2">
      <c r="B5" s="13" t="s">
        <v>17</v>
      </c>
      <c r="C5" s="14"/>
      <c r="D5" s="15">
        <v>60.5</v>
      </c>
      <c r="E5" s="15">
        <v>76.3</v>
      </c>
      <c r="F5" s="15">
        <v>89.1</v>
      </c>
      <c r="G5" s="15">
        <v>114.3</v>
      </c>
      <c r="H5" s="15"/>
      <c r="I5" s="15"/>
      <c r="J5" s="87" t="s">
        <v>163</v>
      </c>
      <c r="K5" s="88"/>
    </row>
    <row r="6" spans="2:15" ht="14.25" thickTop="1" x14ac:dyDescent="0.15">
      <c r="B6" s="17" t="s">
        <v>0</v>
      </c>
      <c r="C6" s="18" t="s">
        <v>44</v>
      </c>
      <c r="D6" s="19">
        <v>6.2695000000000001E-2</v>
      </c>
      <c r="E6" s="19">
        <v>6.2695000000000001E-2</v>
      </c>
      <c r="F6" s="19">
        <v>6.2695000000000001E-2</v>
      </c>
      <c r="G6" s="19">
        <v>6.2695000000000001E-2</v>
      </c>
      <c r="H6" s="19"/>
      <c r="I6" s="19"/>
      <c r="J6" s="20"/>
      <c r="K6" s="21" t="s">
        <v>46</v>
      </c>
    </row>
    <row r="7" spans="2:15" x14ac:dyDescent="0.15">
      <c r="B7" s="9" t="s">
        <v>1</v>
      </c>
      <c r="C7" s="22" t="s">
        <v>47</v>
      </c>
      <c r="D7" s="23">
        <f>(PI()*(D5/1000)^2)/4</f>
        <v>2.8747536275755101E-3</v>
      </c>
      <c r="E7" s="23">
        <f>(PI()*(E5/1000)^2)/4</f>
        <v>4.5723446338692903E-3</v>
      </c>
      <c r="F7" s="23">
        <f>(PI()*(F5/1000)^2)/4</f>
        <v>6.2351267935612962E-3</v>
      </c>
      <c r="G7" s="23">
        <f>(PI()*(G5/1000)^2)/4</f>
        <v>1.0260826451724329E-2</v>
      </c>
      <c r="H7" s="23"/>
      <c r="I7" s="23"/>
      <c r="J7" s="12" t="s">
        <v>48</v>
      </c>
      <c r="K7" s="10" t="s">
        <v>46</v>
      </c>
    </row>
    <row r="8" spans="2:15" x14ac:dyDescent="0.15">
      <c r="B8" s="9" t="s">
        <v>2</v>
      </c>
      <c r="C8" s="22" t="s">
        <v>50</v>
      </c>
      <c r="D8" s="23">
        <f>D6-D7</f>
        <v>5.9820246372424488E-2</v>
      </c>
      <c r="E8" s="23">
        <f>E6-E7</f>
        <v>5.8122655366130711E-2</v>
      </c>
      <c r="F8" s="23">
        <f>F6-F7</f>
        <v>5.6459873206438707E-2</v>
      </c>
      <c r="G8" s="23">
        <f>G6-G7</f>
        <v>5.2434173548275675E-2</v>
      </c>
      <c r="H8" s="23"/>
      <c r="I8" s="23"/>
      <c r="J8" s="12" t="s">
        <v>51</v>
      </c>
      <c r="K8" s="10" t="s">
        <v>46</v>
      </c>
    </row>
    <row r="9" spans="2:15" x14ac:dyDescent="0.15">
      <c r="B9" s="9" t="s">
        <v>3</v>
      </c>
      <c r="C9" s="22" t="s">
        <v>53</v>
      </c>
      <c r="D9" s="23">
        <f>D8*2</f>
        <v>0.11964049274484898</v>
      </c>
      <c r="E9" s="23">
        <f>E8*2</f>
        <v>0.11624531073226142</v>
      </c>
      <c r="F9" s="23">
        <f>F8*2</f>
        <v>0.11291974641287741</v>
      </c>
      <c r="G9" s="23">
        <f>G8*2</f>
        <v>0.10486834709655135</v>
      </c>
      <c r="H9" s="23"/>
      <c r="I9" s="23"/>
      <c r="J9" s="12" t="s">
        <v>161</v>
      </c>
      <c r="K9" s="10" t="s">
        <v>55</v>
      </c>
    </row>
    <row r="10" spans="2:15" x14ac:dyDescent="0.15">
      <c r="B10" s="9" t="s">
        <v>4</v>
      </c>
      <c r="C10" s="22" t="s">
        <v>56</v>
      </c>
      <c r="D10" s="11">
        <v>10.62</v>
      </c>
      <c r="E10" s="11">
        <v>14.94</v>
      </c>
      <c r="F10" s="11">
        <v>17.579999999999998</v>
      </c>
      <c r="G10" s="24">
        <v>24.4</v>
      </c>
      <c r="H10" s="11"/>
      <c r="I10" s="11"/>
      <c r="J10" s="9"/>
      <c r="K10" s="22" t="s">
        <v>57</v>
      </c>
    </row>
    <row r="11" spans="2:15" x14ac:dyDescent="0.15">
      <c r="B11" s="9" t="s">
        <v>5</v>
      </c>
      <c r="C11" s="22" t="s">
        <v>58</v>
      </c>
      <c r="D11" s="24">
        <f>D9*2.3*1000</f>
        <v>275.17313331315262</v>
      </c>
      <c r="E11" s="24">
        <f>E9*2.3*1000</f>
        <v>267.36421468420122</v>
      </c>
      <c r="F11" s="24">
        <f>F9*2.3*1000</f>
        <v>259.71541674961799</v>
      </c>
      <c r="G11" s="24">
        <f>G9*2.3*1000</f>
        <v>241.19719832206809</v>
      </c>
      <c r="H11" s="24"/>
      <c r="I11" s="24"/>
      <c r="J11" s="12" t="s">
        <v>59</v>
      </c>
      <c r="K11" s="22" t="s">
        <v>57</v>
      </c>
    </row>
    <row r="12" spans="2:15" x14ac:dyDescent="0.15">
      <c r="B12" s="9"/>
      <c r="C12" s="22"/>
      <c r="D12" s="23"/>
      <c r="E12" s="23"/>
      <c r="F12" s="23"/>
      <c r="G12" s="23"/>
      <c r="H12" s="23"/>
      <c r="I12" s="23"/>
      <c r="J12" s="9"/>
      <c r="K12" s="22" t="s">
        <v>57</v>
      </c>
    </row>
    <row r="13" spans="2:15" x14ac:dyDescent="0.15">
      <c r="B13" s="25" t="s">
        <v>7</v>
      </c>
      <c r="C13" s="26"/>
      <c r="D13" s="27">
        <f>D11+D12+D10</f>
        <v>285.79313331315262</v>
      </c>
      <c r="E13" s="27">
        <f>E11+E12+E10</f>
        <v>282.30421468420121</v>
      </c>
      <c r="F13" s="27">
        <f>F11+F12+F10</f>
        <v>277.29541674961797</v>
      </c>
      <c r="G13" s="27">
        <f>G11+G12+G10</f>
        <v>265.5971983220681</v>
      </c>
      <c r="H13" s="27"/>
      <c r="I13" s="27"/>
      <c r="J13" s="28" t="s">
        <v>162</v>
      </c>
      <c r="K13" s="29" t="s">
        <v>57</v>
      </c>
    </row>
    <row r="14" spans="2:15" x14ac:dyDescent="0.15">
      <c r="D14" s="4"/>
      <c r="E14" s="4"/>
      <c r="F14" s="4"/>
      <c r="G14" s="4"/>
      <c r="H14" s="4"/>
      <c r="I14" s="4"/>
      <c r="J14" s="1"/>
      <c r="K14" s="1"/>
    </row>
    <row r="15" spans="2:15" x14ac:dyDescent="0.15">
      <c r="D15" s="4"/>
      <c r="E15" s="4"/>
      <c r="F15" s="4"/>
      <c r="G15" s="4"/>
      <c r="H15" s="4"/>
      <c r="I15" s="4"/>
      <c r="J15" s="1"/>
      <c r="K15" s="1"/>
    </row>
    <row r="16" spans="2:15" x14ac:dyDescent="0.15">
      <c r="D16" s="4"/>
      <c r="E16" s="4"/>
      <c r="F16" s="4"/>
      <c r="G16" s="4"/>
      <c r="H16" s="4"/>
      <c r="I16" s="4"/>
      <c r="J16" s="1"/>
      <c r="K16" s="1"/>
    </row>
    <row r="17" spans="2:11" x14ac:dyDescent="0.15">
      <c r="B17" s="9"/>
      <c r="C17" s="10"/>
      <c r="D17" s="11" t="s">
        <v>39</v>
      </c>
      <c r="E17" s="11" t="s">
        <v>40</v>
      </c>
      <c r="F17" s="11" t="s">
        <v>41</v>
      </c>
      <c r="G17" s="11" t="s">
        <v>42</v>
      </c>
      <c r="H17" s="11"/>
      <c r="I17" s="11"/>
      <c r="J17" s="81" t="s">
        <v>22</v>
      </c>
      <c r="K17" s="82"/>
    </row>
    <row r="18" spans="2:11" ht="14.25" thickBot="1" x14ac:dyDescent="0.2">
      <c r="B18" s="13" t="s">
        <v>17</v>
      </c>
      <c r="C18" s="14"/>
      <c r="D18" s="15">
        <v>60.5</v>
      </c>
      <c r="E18" s="15">
        <v>76.3</v>
      </c>
      <c r="F18" s="15">
        <v>89.1</v>
      </c>
      <c r="G18" s="15">
        <v>114.3</v>
      </c>
      <c r="H18" s="15"/>
      <c r="I18" s="15"/>
      <c r="J18" s="87" t="s">
        <v>164</v>
      </c>
      <c r="K18" s="88"/>
    </row>
    <row r="19" spans="2:11" ht="14.25" thickTop="1" x14ac:dyDescent="0.15">
      <c r="B19" s="17" t="s">
        <v>0</v>
      </c>
      <c r="C19" s="18" t="s">
        <v>44</v>
      </c>
      <c r="D19" s="19">
        <v>5.0944999999999997E-2</v>
      </c>
      <c r="E19" s="19">
        <v>5.0944999999999997E-2</v>
      </c>
      <c r="F19" s="19">
        <v>5.0944999999999997E-2</v>
      </c>
      <c r="G19" s="19">
        <v>5.0944999999999997E-2</v>
      </c>
      <c r="H19" s="19"/>
      <c r="I19" s="19"/>
      <c r="J19" s="20"/>
      <c r="K19" s="21" t="s">
        <v>46</v>
      </c>
    </row>
    <row r="20" spans="2:11" x14ac:dyDescent="0.15">
      <c r="B20" s="9" t="s">
        <v>1</v>
      </c>
      <c r="C20" s="22" t="s">
        <v>47</v>
      </c>
      <c r="D20" s="23">
        <f>(PI()*(D18/1000)^2)/4</f>
        <v>2.8747536275755101E-3</v>
      </c>
      <c r="E20" s="23">
        <f>(PI()*(E18/1000)^2)/4</f>
        <v>4.5723446338692903E-3</v>
      </c>
      <c r="F20" s="23">
        <f>(PI()*(F18/1000)^2)/4</f>
        <v>6.2351267935612962E-3</v>
      </c>
      <c r="G20" s="23">
        <f>(PI()*(G18/1000)^2)/4</f>
        <v>1.0260826451724329E-2</v>
      </c>
      <c r="H20" s="23"/>
      <c r="I20" s="23"/>
      <c r="J20" s="12" t="s">
        <v>48</v>
      </c>
      <c r="K20" s="10" t="s">
        <v>46</v>
      </c>
    </row>
    <row r="21" spans="2:11" x14ac:dyDescent="0.15">
      <c r="B21" s="9" t="s">
        <v>2</v>
      </c>
      <c r="C21" s="22" t="s">
        <v>50</v>
      </c>
      <c r="D21" s="23">
        <f>D19-D20</f>
        <v>4.8070246372424484E-2</v>
      </c>
      <c r="E21" s="23">
        <f>E19-E20</f>
        <v>4.6372655366130708E-2</v>
      </c>
      <c r="F21" s="23">
        <f>F19-F20</f>
        <v>4.4709873206438704E-2</v>
      </c>
      <c r="G21" s="23">
        <f>G19-G20</f>
        <v>4.0684173548275665E-2</v>
      </c>
      <c r="H21" s="23"/>
      <c r="I21" s="23"/>
      <c r="J21" s="12" t="s">
        <v>51</v>
      </c>
      <c r="K21" s="10" t="s">
        <v>46</v>
      </c>
    </row>
    <row r="22" spans="2:11" x14ac:dyDescent="0.15">
      <c r="B22" s="9" t="s">
        <v>3</v>
      </c>
      <c r="C22" s="22" t="s">
        <v>53</v>
      </c>
      <c r="D22" s="23">
        <f>D21*2</f>
        <v>9.6140492744848968E-2</v>
      </c>
      <c r="E22" s="23">
        <f>E21*2</f>
        <v>9.2745310732261416E-2</v>
      </c>
      <c r="F22" s="23">
        <f>F21*2</f>
        <v>8.9419746412877407E-2</v>
      </c>
      <c r="G22" s="23">
        <f>G21*2</f>
        <v>8.136834709655133E-2</v>
      </c>
      <c r="H22" s="23"/>
      <c r="I22" s="23"/>
      <c r="J22" s="12" t="s">
        <v>161</v>
      </c>
      <c r="K22" s="10" t="s">
        <v>55</v>
      </c>
    </row>
    <row r="23" spans="2:11" x14ac:dyDescent="0.15">
      <c r="B23" s="9" t="s">
        <v>4</v>
      </c>
      <c r="C23" s="22" t="s">
        <v>56</v>
      </c>
      <c r="D23" s="11">
        <v>10.62</v>
      </c>
      <c r="E23" s="11">
        <v>14.94</v>
      </c>
      <c r="F23" s="11">
        <v>17.579999999999998</v>
      </c>
      <c r="G23" s="24">
        <v>24.4</v>
      </c>
      <c r="H23" s="11"/>
      <c r="I23" s="11"/>
      <c r="J23" s="9"/>
      <c r="K23" s="22" t="s">
        <v>57</v>
      </c>
    </row>
    <row r="24" spans="2:11" x14ac:dyDescent="0.15">
      <c r="B24" s="9" t="s">
        <v>5</v>
      </c>
      <c r="C24" s="22" t="s">
        <v>58</v>
      </c>
      <c r="D24" s="24">
        <f>D22*2.3*1000</f>
        <v>221.12313331315261</v>
      </c>
      <c r="E24" s="24">
        <f>E22*2.3*1000</f>
        <v>213.31421468420126</v>
      </c>
      <c r="F24" s="24">
        <f>F22*2.3*1000</f>
        <v>205.66541674961803</v>
      </c>
      <c r="G24" s="24">
        <f>G22*2.3*1000</f>
        <v>187.14719832206805</v>
      </c>
      <c r="H24" s="24"/>
      <c r="I24" s="24"/>
      <c r="J24" s="12" t="s">
        <v>59</v>
      </c>
      <c r="K24" s="22" t="s">
        <v>57</v>
      </c>
    </row>
    <row r="25" spans="2:11" x14ac:dyDescent="0.15">
      <c r="B25" s="9"/>
      <c r="C25" s="22"/>
      <c r="D25" s="23"/>
      <c r="E25" s="23"/>
      <c r="F25" s="23"/>
      <c r="G25" s="23"/>
      <c r="H25" s="23"/>
      <c r="I25" s="23"/>
      <c r="J25" s="9"/>
      <c r="K25" s="22" t="s">
        <v>57</v>
      </c>
    </row>
    <row r="26" spans="2:11" x14ac:dyDescent="0.15">
      <c r="B26" s="25" t="s">
        <v>7</v>
      </c>
      <c r="C26" s="26"/>
      <c r="D26" s="27">
        <f>D24+D25+D23</f>
        <v>231.74313331315261</v>
      </c>
      <c r="E26" s="27">
        <f>E24+E25+E23</f>
        <v>228.25421468420126</v>
      </c>
      <c r="F26" s="27">
        <f>F24+F25+F23</f>
        <v>223.24541674961802</v>
      </c>
      <c r="G26" s="27">
        <f>G24+G25+G23</f>
        <v>211.54719832206806</v>
      </c>
      <c r="H26" s="27"/>
      <c r="I26" s="27"/>
      <c r="J26" s="28" t="s">
        <v>162</v>
      </c>
      <c r="K26" s="29" t="s">
        <v>57</v>
      </c>
    </row>
    <row r="27" spans="2:11" x14ac:dyDescent="0.15">
      <c r="D27" s="4"/>
      <c r="E27" s="4"/>
      <c r="F27" s="4"/>
      <c r="G27" s="4"/>
      <c r="H27" s="4"/>
      <c r="I27" s="4"/>
      <c r="J27" s="1"/>
      <c r="K27" s="1"/>
    </row>
    <row r="28" spans="2:11" x14ac:dyDescent="0.15">
      <c r="D28" s="4"/>
      <c r="E28" s="4"/>
      <c r="F28" s="4"/>
      <c r="G28" s="4"/>
      <c r="H28" s="4"/>
      <c r="I28" s="4"/>
      <c r="J28" s="1"/>
      <c r="K28" s="1"/>
    </row>
    <row r="29" spans="2:11" x14ac:dyDescent="0.15">
      <c r="D29" s="4"/>
      <c r="E29" s="4"/>
      <c r="F29" s="4"/>
      <c r="G29" s="4"/>
      <c r="H29" s="4"/>
      <c r="I29" s="4"/>
      <c r="J29" s="1"/>
      <c r="K29" s="1"/>
    </row>
    <row r="30" spans="2:11" x14ac:dyDescent="0.15">
      <c r="D30" s="4"/>
      <c r="E30" s="4"/>
      <c r="F30" s="4"/>
      <c r="G30" s="4"/>
      <c r="H30" s="4"/>
      <c r="I30" s="4"/>
      <c r="J30" s="1"/>
      <c r="K30" s="1"/>
    </row>
    <row r="31" spans="2:11" x14ac:dyDescent="0.15">
      <c r="D31" s="4"/>
      <c r="E31" s="4"/>
      <c r="F31" s="4"/>
      <c r="G31" s="4"/>
      <c r="H31" s="4"/>
      <c r="I31" s="4"/>
      <c r="J31" s="1"/>
      <c r="K31" s="1"/>
    </row>
    <row r="32" spans="2:11" x14ac:dyDescent="0.15">
      <c r="D32" s="4"/>
      <c r="E32" s="4"/>
      <c r="F32" s="4"/>
      <c r="G32" s="4"/>
      <c r="H32" s="4"/>
      <c r="I32" s="4"/>
      <c r="J32" s="1"/>
      <c r="K32" s="1"/>
    </row>
    <row r="34" spans="2:15" x14ac:dyDescent="0.15">
      <c r="J34" s="79" t="s">
        <v>16</v>
      </c>
      <c r="K34" s="79"/>
      <c r="L34" s="79"/>
    </row>
    <row r="35" spans="2:15" x14ac:dyDescent="0.15">
      <c r="J35" s="79"/>
      <c r="K35" s="79"/>
      <c r="L35" s="79"/>
    </row>
    <row r="38" spans="2:15" ht="18.75" customHeight="1" x14ac:dyDescent="0.15">
      <c r="B38" s="75" t="s">
        <v>166</v>
      </c>
      <c r="C38" s="75"/>
      <c r="D38" s="75"/>
      <c r="E38" s="75"/>
      <c r="F38" s="75"/>
      <c r="G38" s="75"/>
      <c r="H38" s="75"/>
      <c r="I38" s="75"/>
      <c r="J38" s="75"/>
      <c r="K38" s="75"/>
      <c r="L38" s="3"/>
      <c r="M38" s="3"/>
      <c r="N38" s="3"/>
      <c r="O38" s="3"/>
    </row>
    <row r="39" spans="2:15" ht="18.7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</row>
    <row r="40" spans="2:15" x14ac:dyDescent="0.15">
      <c r="B40" s="9"/>
      <c r="C40" s="10"/>
      <c r="D40" s="11" t="s">
        <v>67</v>
      </c>
      <c r="E40" s="11" t="s">
        <v>68</v>
      </c>
      <c r="F40" s="11" t="s">
        <v>69</v>
      </c>
      <c r="G40" s="11" t="s">
        <v>70</v>
      </c>
      <c r="H40" s="11"/>
      <c r="I40" s="11"/>
      <c r="J40" s="81" t="s">
        <v>22</v>
      </c>
      <c r="K40" s="82"/>
    </row>
    <row r="41" spans="2:15" ht="14.25" thickBot="1" x14ac:dyDescent="0.2">
      <c r="B41" s="13" t="s">
        <v>17</v>
      </c>
      <c r="C41" s="14"/>
      <c r="D41" s="40">
        <v>60</v>
      </c>
      <c r="E41" s="40">
        <v>76</v>
      </c>
      <c r="F41" s="40">
        <v>89</v>
      </c>
      <c r="G41" s="40">
        <v>114</v>
      </c>
      <c r="H41" s="40"/>
      <c r="I41" s="40"/>
      <c r="J41" s="87" t="s">
        <v>163</v>
      </c>
      <c r="K41" s="88"/>
    </row>
    <row r="42" spans="2:15" ht="14.25" thickTop="1" x14ac:dyDescent="0.15">
      <c r="B42" s="17" t="s">
        <v>0</v>
      </c>
      <c r="C42" s="18" t="s">
        <v>44</v>
      </c>
      <c r="D42" s="19">
        <v>6.2695000000000001E-2</v>
      </c>
      <c r="E42" s="19">
        <v>6.2695000000000001E-2</v>
      </c>
      <c r="F42" s="19">
        <v>6.2695000000000001E-2</v>
      </c>
      <c r="G42" s="19">
        <v>6.2695000000000001E-2</v>
      </c>
      <c r="H42" s="19"/>
      <c r="I42" s="19"/>
      <c r="J42" s="20" t="s">
        <v>45</v>
      </c>
      <c r="K42" s="21" t="s">
        <v>46</v>
      </c>
    </row>
    <row r="43" spans="2:15" x14ac:dyDescent="0.15">
      <c r="B43" s="9" t="s">
        <v>1</v>
      </c>
      <c r="C43" s="22" t="s">
        <v>47</v>
      </c>
      <c r="D43" s="23">
        <f>(PI()*(D41/1000)^2)/4</f>
        <v>2.8274333882308137E-3</v>
      </c>
      <c r="E43" s="23">
        <f>(PI()*(E41/1000)^2)/4</f>
        <v>4.5364597917836608E-3</v>
      </c>
      <c r="F43" s="23">
        <f>(PI()*(F41/1000)^2)/4</f>
        <v>6.221138852271187E-3</v>
      </c>
      <c r="G43" s="23">
        <f>(PI()*(G41/1000)^2)/4</f>
        <v>1.0207034531513238E-2</v>
      </c>
      <c r="H43" s="23"/>
      <c r="I43" s="23"/>
      <c r="J43" s="12" t="s">
        <v>48</v>
      </c>
      <c r="K43" s="10" t="s">
        <v>46</v>
      </c>
    </row>
    <row r="44" spans="2:15" x14ac:dyDescent="0.15">
      <c r="B44" s="9" t="s">
        <v>2</v>
      </c>
      <c r="C44" s="22" t="s">
        <v>50</v>
      </c>
      <c r="D44" s="23">
        <f>D42-D43</f>
        <v>5.9867566611769188E-2</v>
      </c>
      <c r="E44" s="23">
        <f>E42-E43</f>
        <v>5.8158540208216342E-2</v>
      </c>
      <c r="F44" s="23">
        <f>F42-F43</f>
        <v>5.6473861147728815E-2</v>
      </c>
      <c r="G44" s="23">
        <f>G42-G43</f>
        <v>5.2487965468486761E-2</v>
      </c>
      <c r="H44" s="23"/>
      <c r="I44" s="23"/>
      <c r="J44" s="12" t="s">
        <v>51</v>
      </c>
      <c r="K44" s="10" t="s">
        <v>46</v>
      </c>
    </row>
    <row r="45" spans="2:15" x14ac:dyDescent="0.15">
      <c r="B45" s="9" t="s">
        <v>3</v>
      </c>
      <c r="C45" s="22" t="s">
        <v>53</v>
      </c>
      <c r="D45" s="23">
        <f>D44*2</f>
        <v>0.11973513322353838</v>
      </c>
      <c r="E45" s="23">
        <f>E44*2</f>
        <v>0.11631708041643268</v>
      </c>
      <c r="F45" s="23">
        <f>F44*2</f>
        <v>0.11294772229545763</v>
      </c>
      <c r="G45" s="23">
        <f>G44*2</f>
        <v>0.10497593093697352</v>
      </c>
      <c r="H45" s="23"/>
      <c r="I45" s="23"/>
      <c r="J45" s="12" t="s">
        <v>54</v>
      </c>
      <c r="K45" s="10" t="s">
        <v>55</v>
      </c>
    </row>
    <row r="46" spans="2:15" x14ac:dyDescent="0.15">
      <c r="B46" s="9" t="s">
        <v>4</v>
      </c>
      <c r="C46" s="22" t="s">
        <v>56</v>
      </c>
      <c r="D46" s="36">
        <v>2.258</v>
      </c>
      <c r="E46" s="36">
        <v>2.895</v>
      </c>
      <c r="F46" s="36">
        <v>4.4550000000000001</v>
      </c>
      <c r="G46" s="36">
        <v>6.9039999999999999</v>
      </c>
      <c r="H46" s="36"/>
      <c r="I46" s="36"/>
      <c r="J46" s="9"/>
      <c r="K46" s="22" t="s">
        <v>57</v>
      </c>
    </row>
    <row r="47" spans="2:15" x14ac:dyDescent="0.15">
      <c r="B47" s="9" t="s">
        <v>5</v>
      </c>
      <c r="C47" s="22" t="s">
        <v>58</v>
      </c>
      <c r="D47" s="24">
        <f>D45*2.3*1000</f>
        <v>275.39080641413824</v>
      </c>
      <c r="E47" s="24">
        <f>E45*2.3*1000</f>
        <v>267.52928495779514</v>
      </c>
      <c r="F47" s="24">
        <f>F45*2.3*1000</f>
        <v>259.77976127955253</v>
      </c>
      <c r="G47" s="24">
        <f>G45*2.3*1000</f>
        <v>241.44464115503908</v>
      </c>
      <c r="H47" s="24"/>
      <c r="I47" s="24"/>
      <c r="J47" s="12" t="s">
        <v>59</v>
      </c>
      <c r="K47" s="22" t="s">
        <v>57</v>
      </c>
    </row>
    <row r="48" spans="2:15" x14ac:dyDescent="0.15">
      <c r="B48" s="9"/>
      <c r="C48" s="22"/>
      <c r="D48" s="23"/>
      <c r="E48" s="23"/>
      <c r="F48" s="23"/>
      <c r="G48" s="23"/>
      <c r="H48" s="23"/>
      <c r="I48" s="23"/>
      <c r="J48" s="9"/>
      <c r="K48" s="22" t="s">
        <v>57</v>
      </c>
    </row>
    <row r="49" spans="2:11" x14ac:dyDescent="0.15">
      <c r="B49" s="25" t="s">
        <v>7</v>
      </c>
      <c r="C49" s="26"/>
      <c r="D49" s="27">
        <f>D47+D48+D46</f>
        <v>277.64880641413822</v>
      </c>
      <c r="E49" s="27">
        <f>E47+E48+E46</f>
        <v>270.42428495779512</v>
      </c>
      <c r="F49" s="27">
        <f>F47+F48+F46</f>
        <v>264.23476127955252</v>
      </c>
      <c r="G49" s="27">
        <f>G47+G48+G46</f>
        <v>248.34864115503908</v>
      </c>
      <c r="H49" s="48"/>
      <c r="I49" s="48"/>
      <c r="J49" s="28" t="s">
        <v>162</v>
      </c>
      <c r="K49" s="29" t="s">
        <v>57</v>
      </c>
    </row>
    <row r="50" spans="2:11" x14ac:dyDescent="0.15">
      <c r="D50" s="4"/>
      <c r="E50" s="4"/>
      <c r="F50" s="4"/>
      <c r="G50" s="4"/>
      <c r="H50" s="4"/>
      <c r="I50" s="4"/>
      <c r="J50" s="1"/>
      <c r="K50" s="1"/>
    </row>
    <row r="51" spans="2:11" x14ac:dyDescent="0.15">
      <c r="D51" s="4"/>
      <c r="E51" s="4"/>
      <c r="F51" s="4"/>
      <c r="G51" s="4"/>
      <c r="H51" s="4"/>
      <c r="I51" s="4"/>
      <c r="J51" s="1"/>
      <c r="K51" s="1"/>
    </row>
    <row r="52" spans="2:11" x14ac:dyDescent="0.15">
      <c r="D52" s="4"/>
      <c r="E52" s="4"/>
      <c r="F52" s="4"/>
      <c r="G52" s="4"/>
      <c r="H52" s="4"/>
      <c r="I52" s="4"/>
      <c r="J52" s="1"/>
      <c r="K52" s="1"/>
    </row>
    <row r="53" spans="2:11" x14ac:dyDescent="0.15">
      <c r="B53" s="9"/>
      <c r="C53" s="10"/>
      <c r="D53" s="11" t="s">
        <v>67</v>
      </c>
      <c r="E53" s="11" t="s">
        <v>68</v>
      </c>
      <c r="F53" s="11" t="s">
        <v>69</v>
      </c>
      <c r="G53" s="11" t="s">
        <v>70</v>
      </c>
      <c r="H53" s="11"/>
      <c r="I53" s="11"/>
      <c r="J53" s="81" t="s">
        <v>22</v>
      </c>
      <c r="K53" s="82"/>
    </row>
    <row r="54" spans="2:11" ht="14.25" thickBot="1" x14ac:dyDescent="0.2">
      <c r="B54" s="13" t="s">
        <v>17</v>
      </c>
      <c r="C54" s="14"/>
      <c r="D54" s="40">
        <v>60</v>
      </c>
      <c r="E54" s="40">
        <v>76</v>
      </c>
      <c r="F54" s="40">
        <v>89</v>
      </c>
      <c r="G54" s="40">
        <v>114</v>
      </c>
      <c r="H54" s="40"/>
      <c r="I54" s="40"/>
      <c r="J54" s="87" t="s">
        <v>164</v>
      </c>
      <c r="K54" s="88"/>
    </row>
    <row r="55" spans="2:11" ht="14.25" thickTop="1" x14ac:dyDescent="0.15">
      <c r="B55" s="17" t="s">
        <v>0</v>
      </c>
      <c r="C55" s="18" t="s">
        <v>44</v>
      </c>
      <c r="D55" s="19">
        <v>5.0944999999999997E-2</v>
      </c>
      <c r="E55" s="19">
        <v>5.0944999999999997E-2</v>
      </c>
      <c r="F55" s="19">
        <v>5.0944999999999997E-2</v>
      </c>
      <c r="G55" s="19">
        <v>5.0944999999999997E-2</v>
      </c>
      <c r="H55" s="19"/>
      <c r="I55" s="19"/>
      <c r="J55" s="20" t="s">
        <v>45</v>
      </c>
      <c r="K55" s="21" t="s">
        <v>46</v>
      </c>
    </row>
    <row r="56" spans="2:11" x14ac:dyDescent="0.15">
      <c r="B56" s="9" t="s">
        <v>1</v>
      </c>
      <c r="C56" s="22" t="s">
        <v>47</v>
      </c>
      <c r="D56" s="23">
        <f>(PI()*(D54/1000)^2)/4</f>
        <v>2.8274333882308137E-3</v>
      </c>
      <c r="E56" s="23">
        <f>(PI()*(E54/1000)^2)/4</f>
        <v>4.5364597917836608E-3</v>
      </c>
      <c r="F56" s="23">
        <f>(PI()*(F54/1000)^2)/4</f>
        <v>6.221138852271187E-3</v>
      </c>
      <c r="G56" s="23">
        <f>(PI()*(G54/1000)^2)/4</f>
        <v>1.0207034531513238E-2</v>
      </c>
      <c r="H56" s="23"/>
      <c r="I56" s="23"/>
      <c r="J56" s="12" t="s">
        <v>48</v>
      </c>
      <c r="K56" s="10" t="s">
        <v>46</v>
      </c>
    </row>
    <row r="57" spans="2:11" x14ac:dyDescent="0.15">
      <c r="B57" s="9" t="s">
        <v>2</v>
      </c>
      <c r="C57" s="22" t="s">
        <v>50</v>
      </c>
      <c r="D57" s="23">
        <f>D55-D56</f>
        <v>4.8117566611769184E-2</v>
      </c>
      <c r="E57" s="23">
        <f>E55-E56</f>
        <v>4.6408540208216338E-2</v>
      </c>
      <c r="F57" s="23">
        <f>F55-F56</f>
        <v>4.4723861147728812E-2</v>
      </c>
      <c r="G57" s="23">
        <f>G55-G56</f>
        <v>4.0737965468486757E-2</v>
      </c>
      <c r="H57" s="23"/>
      <c r="I57" s="23"/>
      <c r="J57" s="12" t="s">
        <v>51</v>
      </c>
      <c r="K57" s="10" t="s">
        <v>46</v>
      </c>
    </row>
    <row r="58" spans="2:11" x14ac:dyDescent="0.15">
      <c r="B58" s="9" t="s">
        <v>3</v>
      </c>
      <c r="C58" s="22" t="s">
        <v>53</v>
      </c>
      <c r="D58" s="23">
        <f>D57*2</f>
        <v>9.6235133223538369E-2</v>
      </c>
      <c r="E58" s="23">
        <f>E57*2</f>
        <v>9.2817080416432676E-2</v>
      </c>
      <c r="F58" s="23">
        <f>F57*2</f>
        <v>8.9447722295457624E-2</v>
      </c>
      <c r="G58" s="23">
        <f>G57*2</f>
        <v>8.1475930936973515E-2</v>
      </c>
      <c r="H58" s="23"/>
      <c r="I58" s="23"/>
      <c r="J58" s="12" t="s">
        <v>54</v>
      </c>
      <c r="K58" s="10" t="s">
        <v>55</v>
      </c>
    </row>
    <row r="59" spans="2:11" x14ac:dyDescent="0.15">
      <c r="B59" s="9" t="s">
        <v>4</v>
      </c>
      <c r="C59" s="22" t="s">
        <v>56</v>
      </c>
      <c r="D59" s="36">
        <v>2.258</v>
      </c>
      <c r="E59" s="36">
        <v>2.895</v>
      </c>
      <c r="F59" s="36">
        <v>4.4550000000000001</v>
      </c>
      <c r="G59" s="36">
        <v>6.9039999999999999</v>
      </c>
      <c r="H59" s="36"/>
      <c r="I59" s="36"/>
      <c r="J59" s="9"/>
      <c r="K59" s="22" t="s">
        <v>57</v>
      </c>
    </row>
    <row r="60" spans="2:11" x14ac:dyDescent="0.15">
      <c r="B60" s="9" t="s">
        <v>5</v>
      </c>
      <c r="C60" s="22" t="s">
        <v>58</v>
      </c>
      <c r="D60" s="24">
        <f>D58*2.3*1000</f>
        <v>221.34080641413823</v>
      </c>
      <c r="E60" s="24">
        <f>E58*2.3*1000</f>
        <v>213.47928495779513</v>
      </c>
      <c r="F60" s="24">
        <f>F58*2.3*1000</f>
        <v>205.72976127955252</v>
      </c>
      <c r="G60" s="24">
        <f>G58*2.3*1000</f>
        <v>187.39464115503907</v>
      </c>
      <c r="H60" s="24"/>
      <c r="I60" s="24"/>
      <c r="J60" s="12" t="s">
        <v>59</v>
      </c>
      <c r="K60" s="22" t="s">
        <v>57</v>
      </c>
    </row>
    <row r="61" spans="2:11" x14ac:dyDescent="0.15">
      <c r="B61" s="9"/>
      <c r="C61" s="22"/>
      <c r="D61" s="23"/>
      <c r="E61" s="23"/>
      <c r="F61" s="23"/>
      <c r="G61" s="23"/>
      <c r="H61" s="23"/>
      <c r="I61" s="23"/>
      <c r="J61" s="9"/>
      <c r="K61" s="22" t="s">
        <v>57</v>
      </c>
    </row>
    <row r="62" spans="2:11" x14ac:dyDescent="0.15">
      <c r="B62" s="25" t="s">
        <v>7</v>
      </c>
      <c r="C62" s="26"/>
      <c r="D62" s="27">
        <f>D60+D61+D59</f>
        <v>223.59880641413824</v>
      </c>
      <c r="E62" s="27">
        <f>E60+E61+E59</f>
        <v>216.37428495779514</v>
      </c>
      <c r="F62" s="27">
        <f>F60+F61+F59</f>
        <v>210.18476127955253</v>
      </c>
      <c r="G62" s="27">
        <f>G60+G61+G59</f>
        <v>194.29864115503906</v>
      </c>
      <c r="H62" s="48"/>
      <c r="I62" s="48"/>
      <c r="J62" s="28" t="s">
        <v>162</v>
      </c>
      <c r="K62" s="29" t="s">
        <v>57</v>
      </c>
    </row>
    <row r="63" spans="2:11" x14ac:dyDescent="0.15">
      <c r="D63" s="4"/>
      <c r="E63" s="4"/>
      <c r="F63" s="4"/>
      <c r="G63" s="4"/>
      <c r="H63" s="4"/>
      <c r="I63" s="4"/>
      <c r="J63" s="1"/>
      <c r="K63" s="1"/>
    </row>
    <row r="64" spans="2:11" x14ac:dyDescent="0.15">
      <c r="D64" s="4"/>
      <c r="E64" s="4"/>
      <c r="F64" s="4"/>
      <c r="G64" s="4"/>
      <c r="H64" s="4"/>
      <c r="I64" s="4"/>
      <c r="J64" s="1"/>
      <c r="K64" s="1"/>
    </row>
    <row r="65" spans="4:12" x14ac:dyDescent="0.15">
      <c r="D65" s="4"/>
      <c r="E65" s="4"/>
      <c r="F65" s="4"/>
      <c r="G65" s="4"/>
      <c r="H65" s="4"/>
      <c r="I65" s="4"/>
      <c r="J65" s="1"/>
      <c r="K65" s="1"/>
    </row>
    <row r="66" spans="4:12" x14ac:dyDescent="0.15">
      <c r="D66" s="4"/>
      <c r="E66" s="4"/>
      <c r="F66" s="4"/>
      <c r="G66" s="4"/>
      <c r="H66" s="4"/>
      <c r="I66" s="4"/>
      <c r="J66" s="1"/>
      <c r="K66" s="1"/>
    </row>
    <row r="67" spans="4:12" x14ac:dyDescent="0.15">
      <c r="D67" s="4"/>
      <c r="E67" s="4"/>
      <c r="F67" s="4"/>
      <c r="G67" s="4"/>
      <c r="H67" s="4"/>
      <c r="I67" s="4"/>
      <c r="J67" s="1"/>
      <c r="K67" s="1"/>
    </row>
    <row r="68" spans="4:12" x14ac:dyDescent="0.15">
      <c r="D68" s="4"/>
      <c r="E68" s="4"/>
      <c r="F68" s="4"/>
      <c r="G68" s="4"/>
      <c r="H68" s="4"/>
      <c r="I68" s="4"/>
      <c r="J68" s="1"/>
      <c r="K68" s="1"/>
    </row>
    <row r="69" spans="4:12" x14ac:dyDescent="0.15">
      <c r="D69" s="4"/>
      <c r="E69" s="4"/>
      <c r="F69" s="4"/>
      <c r="G69" s="4"/>
      <c r="H69" s="4"/>
      <c r="I69" s="4"/>
      <c r="J69" s="1"/>
      <c r="K69" s="1"/>
    </row>
    <row r="70" spans="4:12" x14ac:dyDescent="0.15">
      <c r="J70" s="79" t="s">
        <v>16</v>
      </c>
      <c r="K70" s="79"/>
      <c r="L70" s="79"/>
    </row>
    <row r="71" spans="4:12" x14ac:dyDescent="0.15">
      <c r="J71" s="79"/>
      <c r="K71" s="79"/>
      <c r="L71" s="79"/>
    </row>
  </sheetData>
  <mergeCells count="12">
    <mergeCell ref="B2:K2"/>
    <mergeCell ref="J4:K4"/>
    <mergeCell ref="J5:K5"/>
    <mergeCell ref="J17:K17"/>
    <mergeCell ref="J18:K18"/>
    <mergeCell ref="J34:L35"/>
    <mergeCell ref="B38:K38"/>
    <mergeCell ref="J40:K40"/>
    <mergeCell ref="J41:K41"/>
    <mergeCell ref="J53:K53"/>
    <mergeCell ref="J54:K54"/>
    <mergeCell ref="J70:L7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workbookViewId="0">
      <selection activeCell="J6" sqref="J6"/>
    </sheetView>
  </sheetViews>
  <sheetFormatPr defaultRowHeight="13.5" x14ac:dyDescent="0.15"/>
  <cols>
    <col min="2" max="2" width="15.625" customWidth="1"/>
    <col min="3" max="3" width="2.125" customWidth="1"/>
    <col min="4" max="9" width="11.25" customWidth="1"/>
    <col min="10" max="10" width="17.625" customWidth="1"/>
    <col min="11" max="11" width="4.375" customWidth="1"/>
  </cols>
  <sheetData>
    <row r="2" spans="1:15" ht="18.75" customHeight="1" x14ac:dyDescent="0.15">
      <c r="B2" s="75" t="s">
        <v>173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  <c r="N2" s="3"/>
      <c r="O2" s="3"/>
    </row>
    <row r="3" spans="1:15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</row>
    <row r="4" spans="1:15" x14ac:dyDescent="0.15">
      <c r="B4" s="9"/>
      <c r="C4" s="10"/>
      <c r="D4" s="11" t="s">
        <v>39</v>
      </c>
      <c r="E4" s="11" t="s">
        <v>40</v>
      </c>
      <c r="F4" s="11" t="s">
        <v>41</v>
      </c>
      <c r="G4" s="11" t="s">
        <v>42</v>
      </c>
      <c r="H4" s="11"/>
      <c r="I4" s="11"/>
      <c r="J4" s="12" t="s">
        <v>8</v>
      </c>
      <c r="K4" s="10"/>
    </row>
    <row r="5" spans="1:15" ht="14.25" thickBot="1" x14ac:dyDescent="0.2">
      <c r="B5" s="13" t="s">
        <v>17</v>
      </c>
      <c r="C5" s="14"/>
      <c r="D5" s="15">
        <v>60.5</v>
      </c>
      <c r="E5" s="15">
        <v>76.3</v>
      </c>
      <c r="F5" s="15">
        <v>89.1</v>
      </c>
      <c r="G5" s="15">
        <v>114.3</v>
      </c>
      <c r="H5" s="15"/>
      <c r="I5" s="15"/>
      <c r="J5" s="16"/>
      <c r="K5" s="14"/>
    </row>
    <row r="6" spans="1:15" ht="14.25" thickTop="1" x14ac:dyDescent="0.15">
      <c r="B6" s="17" t="s">
        <v>0</v>
      </c>
      <c r="C6" s="18" t="s">
        <v>44</v>
      </c>
      <c r="D6" s="19">
        <v>5.6250000000000001E-2</v>
      </c>
      <c r="E6" s="19">
        <v>5.6250000000000001E-2</v>
      </c>
      <c r="F6" s="19">
        <v>5.6250000000000001E-2</v>
      </c>
      <c r="G6" s="19">
        <v>5.6250000000000001E-2</v>
      </c>
      <c r="H6" s="19"/>
      <c r="I6" s="19"/>
      <c r="J6" s="20" t="s">
        <v>177</v>
      </c>
      <c r="K6" s="21" t="s">
        <v>46</v>
      </c>
    </row>
    <row r="7" spans="1:15" x14ac:dyDescent="0.15">
      <c r="B7" s="9" t="s">
        <v>1</v>
      </c>
      <c r="C7" s="22" t="s">
        <v>47</v>
      </c>
      <c r="D7" s="23">
        <f>(PI()*(D5/1000)^2)/4</f>
        <v>2.8747536275755101E-3</v>
      </c>
      <c r="E7" s="23">
        <f>(PI()*(E5/1000)^2)/4</f>
        <v>4.5723446338692903E-3</v>
      </c>
      <c r="F7" s="23">
        <f>(PI()*(F5/1000)^2)/4</f>
        <v>6.2351267935612962E-3</v>
      </c>
      <c r="G7" s="23">
        <f>(PI()*(G5/1000)^2)/4</f>
        <v>1.0260826451724329E-2</v>
      </c>
      <c r="H7" s="23"/>
      <c r="I7" s="23"/>
      <c r="J7" s="12" t="s">
        <v>48</v>
      </c>
      <c r="K7" s="10" t="s">
        <v>46</v>
      </c>
    </row>
    <row r="8" spans="1:15" x14ac:dyDescent="0.15">
      <c r="B8" s="9" t="s">
        <v>2</v>
      </c>
      <c r="C8" s="22" t="s">
        <v>50</v>
      </c>
      <c r="D8" s="23">
        <f>D6-D7</f>
        <v>5.3375246372424488E-2</v>
      </c>
      <c r="E8" s="23">
        <f>E6-E7</f>
        <v>5.1677655366130712E-2</v>
      </c>
      <c r="F8" s="23">
        <f>F6-F7</f>
        <v>5.0014873206438708E-2</v>
      </c>
      <c r="G8" s="23">
        <f>G6-G7</f>
        <v>4.5989173548275669E-2</v>
      </c>
      <c r="H8" s="23"/>
      <c r="I8" s="23"/>
      <c r="J8" s="12" t="s">
        <v>51</v>
      </c>
      <c r="K8" s="10" t="s">
        <v>46</v>
      </c>
    </row>
    <row r="9" spans="1:15" x14ac:dyDescent="0.15">
      <c r="B9" s="9" t="s">
        <v>3</v>
      </c>
      <c r="C9" s="22" t="s">
        <v>53</v>
      </c>
      <c r="D9" s="23">
        <f>D8*4.14</f>
        <v>0.22097351998183737</v>
      </c>
      <c r="E9" s="23">
        <f>E8*4.14</f>
        <v>0.21394549321578113</v>
      </c>
      <c r="F9" s="23">
        <f>F8*4.14</f>
        <v>0.20706157507465622</v>
      </c>
      <c r="G9" s="23">
        <f>G8*4.14</f>
        <v>0.19039517848986126</v>
      </c>
      <c r="H9" s="23"/>
      <c r="I9" s="23"/>
      <c r="J9" s="12" t="s">
        <v>175</v>
      </c>
      <c r="K9" s="10" t="s">
        <v>55</v>
      </c>
    </row>
    <row r="10" spans="1:15" x14ac:dyDescent="0.15">
      <c r="B10" s="9" t="s">
        <v>4</v>
      </c>
      <c r="C10" s="22" t="s">
        <v>56</v>
      </c>
      <c r="D10" s="11">
        <v>21.78</v>
      </c>
      <c r="E10" s="11">
        <v>30.94</v>
      </c>
      <c r="F10" s="11">
        <v>36.36</v>
      </c>
      <c r="G10" s="11">
        <v>50.51</v>
      </c>
      <c r="H10" s="11"/>
      <c r="I10" s="11"/>
      <c r="J10" s="9"/>
      <c r="K10" s="22" t="s">
        <v>57</v>
      </c>
    </row>
    <row r="11" spans="1:15" x14ac:dyDescent="0.15">
      <c r="B11" s="9" t="s">
        <v>5</v>
      </c>
      <c r="C11" s="22" t="s">
        <v>58</v>
      </c>
      <c r="D11" s="24">
        <f>D9*2.3*1000</f>
        <v>508.2390959582259</v>
      </c>
      <c r="E11" s="24">
        <f>E9*2.3*1000</f>
        <v>492.07463439629657</v>
      </c>
      <c r="F11" s="24">
        <f>F9*2.3*1000</f>
        <v>476.24162267170925</v>
      </c>
      <c r="G11" s="24">
        <f>G9*2.3*1000</f>
        <v>437.90891052668087</v>
      </c>
      <c r="H11" s="24"/>
      <c r="I11" s="24"/>
      <c r="J11" s="12" t="s">
        <v>59</v>
      </c>
      <c r="K11" s="22" t="s">
        <v>57</v>
      </c>
    </row>
    <row r="12" spans="1:15" x14ac:dyDescent="0.15">
      <c r="B12" s="9" t="s">
        <v>6</v>
      </c>
      <c r="C12" s="22" t="s">
        <v>60</v>
      </c>
      <c r="D12" s="23">
        <f>I23</f>
        <v>25.882920000000002</v>
      </c>
      <c r="E12" s="23">
        <f>I23</f>
        <v>25.882920000000002</v>
      </c>
      <c r="F12" s="23">
        <f>I23</f>
        <v>25.882920000000002</v>
      </c>
      <c r="G12" s="23">
        <f>I23</f>
        <v>25.882920000000002</v>
      </c>
      <c r="H12" s="23"/>
      <c r="I12" s="23"/>
      <c r="J12" s="9"/>
      <c r="K12" s="22" t="s">
        <v>57</v>
      </c>
    </row>
    <row r="13" spans="1:15" x14ac:dyDescent="0.15">
      <c r="B13" s="25" t="s">
        <v>7</v>
      </c>
      <c r="C13" s="26"/>
      <c r="D13" s="27">
        <f>D11+D12+D10</f>
        <v>555.90201595822589</v>
      </c>
      <c r="E13" s="27">
        <f>E11+E12+E10</f>
        <v>548.89755439629664</v>
      </c>
      <c r="F13" s="27">
        <f>F11+F12+F10</f>
        <v>538.48454267170928</v>
      </c>
      <c r="G13" s="27">
        <f>G11+G12+G10</f>
        <v>514.30183052668087</v>
      </c>
      <c r="H13" s="27"/>
      <c r="I13" s="27"/>
      <c r="J13" s="28" t="s">
        <v>62</v>
      </c>
      <c r="K13" s="29" t="s">
        <v>57</v>
      </c>
    </row>
    <row r="14" spans="1:15" x14ac:dyDescent="0.15">
      <c r="D14" s="4"/>
      <c r="E14" s="4"/>
      <c r="F14" s="4"/>
      <c r="G14" s="4"/>
      <c r="H14" s="4"/>
      <c r="I14" s="4"/>
      <c r="J14" s="1"/>
      <c r="K14" s="1"/>
    </row>
    <row r="15" spans="1:15" x14ac:dyDescent="0.15">
      <c r="A15" s="67"/>
      <c r="B15" s="67"/>
      <c r="C15" s="7"/>
      <c r="D15" s="68"/>
    </row>
    <row r="16" spans="1:15" ht="13.5" customHeight="1" x14ac:dyDescent="0.15">
      <c r="A16" s="67"/>
      <c r="B16" s="67"/>
      <c r="C16" s="7"/>
      <c r="D16" s="68"/>
      <c r="E16" s="75" t="s">
        <v>14</v>
      </c>
      <c r="F16" s="75"/>
      <c r="G16" s="75"/>
      <c r="H16" s="75"/>
      <c r="I16" s="75"/>
      <c r="J16" s="75"/>
    </row>
    <row r="17" spans="1:11" x14ac:dyDescent="0.15">
      <c r="A17" s="67"/>
      <c r="B17" s="67"/>
      <c r="C17" s="7"/>
      <c r="D17" s="68"/>
      <c r="E17" s="77"/>
      <c r="F17" s="77"/>
      <c r="G17" s="77"/>
      <c r="H17" s="77"/>
      <c r="I17" s="77"/>
      <c r="J17" s="77"/>
    </row>
    <row r="18" spans="1:11" ht="14.25" thickBot="1" x14ac:dyDescent="0.2">
      <c r="A18" s="67"/>
      <c r="B18" s="67"/>
      <c r="C18" s="7"/>
      <c r="D18" s="68"/>
      <c r="E18" s="30" t="s">
        <v>11</v>
      </c>
      <c r="F18" s="30" t="s">
        <v>10</v>
      </c>
      <c r="G18" s="30" t="s">
        <v>15</v>
      </c>
      <c r="H18" s="31" t="s">
        <v>9</v>
      </c>
      <c r="I18" s="30" t="s">
        <v>12</v>
      </c>
      <c r="J18" s="31" t="s">
        <v>8</v>
      </c>
      <c r="K18" s="32"/>
    </row>
    <row r="19" spans="1:11" ht="14.25" thickTop="1" x14ac:dyDescent="0.15">
      <c r="D19" s="6"/>
      <c r="E19" s="11" t="s">
        <v>65</v>
      </c>
      <c r="F19" s="33">
        <v>2</v>
      </c>
      <c r="G19" s="34">
        <v>4.0599999999999996</v>
      </c>
      <c r="H19" s="35">
        <v>0.995</v>
      </c>
      <c r="I19" s="33">
        <f>F19*H19*G19</f>
        <v>8.0793999999999997</v>
      </c>
      <c r="J19" s="17"/>
      <c r="K19" s="21"/>
    </row>
    <row r="20" spans="1:11" x14ac:dyDescent="0.15">
      <c r="E20" s="11" t="s">
        <v>174</v>
      </c>
      <c r="F20" s="11">
        <v>4</v>
      </c>
      <c r="G20" s="36">
        <v>4.0599999999999996</v>
      </c>
      <c r="H20" s="37">
        <v>0.56000000000000005</v>
      </c>
      <c r="I20" s="11">
        <f>F20*H20*G20</f>
        <v>9.0944000000000003</v>
      </c>
      <c r="J20" s="9"/>
      <c r="K20" s="10"/>
    </row>
    <row r="21" spans="1:11" x14ac:dyDescent="0.15">
      <c r="B21" s="1"/>
      <c r="E21" s="11" t="s">
        <v>66</v>
      </c>
      <c r="F21" s="11">
        <v>24</v>
      </c>
      <c r="G21" s="36">
        <v>0.46800000000000003</v>
      </c>
      <c r="H21" s="37">
        <v>0.56000000000000005</v>
      </c>
      <c r="I21" s="23">
        <f>F21*H21*G21</f>
        <v>6.2899200000000013</v>
      </c>
      <c r="J21" s="9"/>
      <c r="K21" s="10"/>
    </row>
    <row r="22" spans="1:11" x14ac:dyDescent="0.15">
      <c r="E22" s="11" t="s">
        <v>66</v>
      </c>
      <c r="F22" s="11">
        <v>24</v>
      </c>
      <c r="G22" s="36">
        <v>0.18</v>
      </c>
      <c r="H22" s="37">
        <v>0.56000000000000005</v>
      </c>
      <c r="I22" s="23">
        <f>F22*H22*G22</f>
        <v>2.4192</v>
      </c>
      <c r="J22" s="9"/>
      <c r="K22" s="10"/>
    </row>
    <row r="23" spans="1:11" x14ac:dyDescent="0.15">
      <c r="E23" s="12" t="s">
        <v>13</v>
      </c>
      <c r="F23" s="38"/>
      <c r="G23" s="38"/>
      <c r="H23" s="10"/>
      <c r="I23" s="39">
        <f>I19+I20+I21+I22</f>
        <v>25.882920000000002</v>
      </c>
      <c r="J23" s="25"/>
      <c r="K23" s="26"/>
    </row>
    <row r="34" spans="2:15" x14ac:dyDescent="0.15">
      <c r="J34" s="79" t="s">
        <v>16</v>
      </c>
      <c r="K34" s="79"/>
      <c r="L34" s="79"/>
    </row>
    <row r="35" spans="2:15" x14ac:dyDescent="0.15">
      <c r="J35" s="79"/>
      <c r="K35" s="79"/>
      <c r="L35" s="79"/>
    </row>
    <row r="38" spans="2:15" ht="18.75" customHeight="1" x14ac:dyDescent="0.15">
      <c r="B38" s="75" t="s">
        <v>176</v>
      </c>
      <c r="C38" s="75"/>
      <c r="D38" s="75"/>
      <c r="E38" s="75"/>
      <c r="F38" s="75"/>
      <c r="G38" s="75"/>
      <c r="H38" s="75"/>
      <c r="I38" s="75"/>
      <c r="J38" s="75"/>
      <c r="K38" s="75"/>
      <c r="L38" s="3"/>
      <c r="M38" s="3"/>
      <c r="N38" s="3"/>
      <c r="O38" s="3"/>
    </row>
    <row r="39" spans="2:15" ht="18.7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</row>
    <row r="40" spans="2:15" x14ac:dyDescent="0.15">
      <c r="B40" s="9"/>
      <c r="C40" s="10"/>
      <c r="D40" s="11" t="s">
        <v>67</v>
      </c>
      <c r="E40" s="11" t="s">
        <v>68</v>
      </c>
      <c r="F40" s="11" t="s">
        <v>69</v>
      </c>
      <c r="G40" s="11" t="s">
        <v>70</v>
      </c>
      <c r="H40" s="11"/>
      <c r="I40" s="11"/>
      <c r="J40" s="12" t="s">
        <v>8</v>
      </c>
      <c r="K40" s="10"/>
    </row>
    <row r="41" spans="2:15" ht="14.25" thickBot="1" x14ac:dyDescent="0.2">
      <c r="B41" s="13" t="s">
        <v>17</v>
      </c>
      <c r="C41" s="14"/>
      <c r="D41" s="40">
        <v>60</v>
      </c>
      <c r="E41" s="40">
        <v>76</v>
      </c>
      <c r="F41" s="40">
        <v>89</v>
      </c>
      <c r="G41" s="40">
        <v>114</v>
      </c>
      <c r="H41" s="40"/>
      <c r="I41" s="40"/>
      <c r="J41" s="16"/>
      <c r="K41" s="14"/>
    </row>
    <row r="42" spans="2:15" ht="14.25" thickTop="1" x14ac:dyDescent="0.15">
      <c r="B42" s="17" t="s">
        <v>0</v>
      </c>
      <c r="C42" s="18" t="s">
        <v>44</v>
      </c>
      <c r="D42" s="19">
        <v>5.6250000000000001E-2</v>
      </c>
      <c r="E42" s="19">
        <v>5.6250000000000001E-2</v>
      </c>
      <c r="F42" s="19">
        <v>5.6250000000000001E-2</v>
      </c>
      <c r="G42" s="19">
        <v>5.6250000000000001E-2</v>
      </c>
      <c r="H42" s="19"/>
      <c r="I42" s="19"/>
      <c r="J42" s="20" t="s">
        <v>177</v>
      </c>
      <c r="K42" s="21" t="s">
        <v>46</v>
      </c>
    </row>
    <row r="43" spans="2:15" x14ac:dyDescent="0.15">
      <c r="B43" s="9" t="s">
        <v>1</v>
      </c>
      <c r="C43" s="22" t="s">
        <v>47</v>
      </c>
      <c r="D43" s="23">
        <f>(PI()*(D41/1000)^2)/4</f>
        <v>2.8274333882308137E-3</v>
      </c>
      <c r="E43" s="23">
        <f>(PI()*(E41/1000)^2)/4</f>
        <v>4.5364597917836608E-3</v>
      </c>
      <c r="F43" s="23">
        <f>(PI()*(F41/1000)^2)/4</f>
        <v>6.221138852271187E-3</v>
      </c>
      <c r="G43" s="23">
        <f>(PI()*(G41/1000)^2)/4</f>
        <v>1.0207034531513238E-2</v>
      </c>
      <c r="H43" s="23"/>
      <c r="I43" s="23"/>
      <c r="J43" s="12" t="s">
        <v>48</v>
      </c>
      <c r="K43" s="10" t="s">
        <v>46</v>
      </c>
    </row>
    <row r="44" spans="2:15" x14ac:dyDescent="0.15">
      <c r="B44" s="9" t="s">
        <v>2</v>
      </c>
      <c r="C44" s="22" t="s">
        <v>50</v>
      </c>
      <c r="D44" s="23">
        <f>D42-D43</f>
        <v>5.3422566611769189E-2</v>
      </c>
      <c r="E44" s="23">
        <f>E42-E43</f>
        <v>5.1713540208216342E-2</v>
      </c>
      <c r="F44" s="23">
        <f>F42-F43</f>
        <v>5.0028861147728816E-2</v>
      </c>
      <c r="G44" s="23">
        <f>G42-G43</f>
        <v>4.6042965468486761E-2</v>
      </c>
      <c r="H44" s="23"/>
      <c r="I44" s="23"/>
      <c r="J44" s="12" t="s">
        <v>51</v>
      </c>
      <c r="K44" s="10" t="s">
        <v>46</v>
      </c>
    </row>
    <row r="45" spans="2:15" x14ac:dyDescent="0.15">
      <c r="B45" s="9" t="s">
        <v>3</v>
      </c>
      <c r="C45" s="22" t="s">
        <v>53</v>
      </c>
      <c r="D45" s="23">
        <f>D44*4.14</f>
        <v>0.22116942577272442</v>
      </c>
      <c r="E45" s="23">
        <f>E44*4.14</f>
        <v>0.21409405646201565</v>
      </c>
      <c r="F45" s="23">
        <f>F44*4.14</f>
        <v>0.20711948515159728</v>
      </c>
      <c r="G45" s="23">
        <f>G44*4.14</f>
        <v>0.19061787703953517</v>
      </c>
      <c r="H45" s="23"/>
      <c r="I45" s="23"/>
      <c r="J45" s="12" t="s">
        <v>54</v>
      </c>
      <c r="K45" s="10" t="s">
        <v>55</v>
      </c>
    </row>
    <row r="46" spans="2:15" x14ac:dyDescent="0.15">
      <c r="B46" s="9" t="s">
        <v>4</v>
      </c>
      <c r="C46" s="22" t="s">
        <v>56</v>
      </c>
      <c r="D46" s="36">
        <v>4.6740000000000004</v>
      </c>
      <c r="E46" s="36">
        <v>5.992</v>
      </c>
      <c r="F46" s="36">
        <v>9.2219999999999995</v>
      </c>
      <c r="G46" s="36">
        <v>14.291</v>
      </c>
      <c r="H46" s="36"/>
      <c r="I46" s="36"/>
      <c r="J46" s="9"/>
      <c r="K46" s="22" t="s">
        <v>57</v>
      </c>
    </row>
    <row r="47" spans="2:15" x14ac:dyDescent="0.15">
      <c r="B47" s="9" t="s">
        <v>5</v>
      </c>
      <c r="C47" s="22" t="s">
        <v>58</v>
      </c>
      <c r="D47" s="24">
        <f>D45*2.3*1000</f>
        <v>508.68967927726618</v>
      </c>
      <c r="E47" s="24">
        <f>E45*2.3*1000</f>
        <v>492.41632986263596</v>
      </c>
      <c r="F47" s="24">
        <f>F45*2.3*1000</f>
        <v>476.37481584867368</v>
      </c>
      <c r="G47" s="24">
        <f>G45*2.3*1000</f>
        <v>438.42111719093083</v>
      </c>
      <c r="H47" s="24"/>
      <c r="I47" s="24"/>
      <c r="J47" s="12" t="s">
        <v>59</v>
      </c>
      <c r="K47" s="22" t="s">
        <v>57</v>
      </c>
    </row>
    <row r="48" spans="2:15" x14ac:dyDescent="0.15">
      <c r="B48" s="9" t="s">
        <v>6</v>
      </c>
      <c r="C48" s="22" t="s">
        <v>60</v>
      </c>
      <c r="D48" s="23">
        <f>I59</f>
        <v>25.882920000000002</v>
      </c>
      <c r="E48" s="23">
        <f>I59</f>
        <v>25.882920000000002</v>
      </c>
      <c r="F48" s="23">
        <f>I59</f>
        <v>25.882920000000002</v>
      </c>
      <c r="G48" s="23">
        <f>I59</f>
        <v>25.882920000000002</v>
      </c>
      <c r="H48" s="23"/>
      <c r="I48" s="23"/>
      <c r="J48" s="9"/>
      <c r="K48" s="22" t="s">
        <v>57</v>
      </c>
    </row>
    <row r="49" spans="1:11" x14ac:dyDescent="0.15">
      <c r="B49" s="25" t="s">
        <v>7</v>
      </c>
      <c r="C49" s="26"/>
      <c r="D49" s="48">
        <f>D47+D48+D46</f>
        <v>539.24659927726611</v>
      </c>
      <c r="E49" s="48">
        <f>E47+E48+E46</f>
        <v>524.29124986263594</v>
      </c>
      <c r="F49" s="48">
        <f>F47+F48+F46</f>
        <v>511.47973584867367</v>
      </c>
      <c r="G49" s="48">
        <f>G47+G48+G46</f>
        <v>478.59503719093084</v>
      </c>
      <c r="H49" s="48"/>
      <c r="I49" s="48"/>
      <c r="J49" s="28" t="s">
        <v>62</v>
      </c>
      <c r="K49" s="29" t="s">
        <v>57</v>
      </c>
    </row>
    <row r="50" spans="1:11" x14ac:dyDescent="0.15">
      <c r="D50" s="4"/>
      <c r="E50" s="4"/>
      <c r="F50" s="4"/>
      <c r="G50" s="4"/>
      <c r="H50" s="4"/>
      <c r="I50" s="4"/>
      <c r="J50" s="1"/>
      <c r="K50" s="1"/>
    </row>
    <row r="51" spans="1:11" x14ac:dyDescent="0.15">
      <c r="A51" s="67"/>
      <c r="B51" s="67"/>
      <c r="C51" s="7"/>
      <c r="D51" s="68"/>
    </row>
    <row r="52" spans="1:11" ht="13.5" customHeight="1" x14ac:dyDescent="0.15">
      <c r="A52" s="67"/>
      <c r="B52" s="67"/>
      <c r="C52" s="7"/>
      <c r="D52" s="68"/>
      <c r="E52" s="75" t="s">
        <v>37</v>
      </c>
      <c r="F52" s="75"/>
      <c r="G52" s="75"/>
      <c r="H52" s="75"/>
      <c r="I52" s="75"/>
      <c r="J52" s="75"/>
    </row>
    <row r="53" spans="1:11" x14ac:dyDescent="0.15">
      <c r="A53" s="67"/>
      <c r="B53" s="67"/>
      <c r="C53" s="7"/>
      <c r="D53" s="68"/>
      <c r="E53" s="77"/>
      <c r="F53" s="77"/>
      <c r="G53" s="77"/>
      <c r="H53" s="77"/>
      <c r="I53" s="77"/>
      <c r="J53" s="77"/>
    </row>
    <row r="54" spans="1:11" ht="14.25" thickBot="1" x14ac:dyDescent="0.2">
      <c r="A54" s="67"/>
      <c r="B54" s="67"/>
      <c r="C54" s="7"/>
      <c r="D54" s="68"/>
      <c r="E54" s="30" t="s">
        <v>11</v>
      </c>
      <c r="F54" s="30" t="s">
        <v>10</v>
      </c>
      <c r="G54" s="30" t="s">
        <v>15</v>
      </c>
      <c r="H54" s="31" t="s">
        <v>9</v>
      </c>
      <c r="I54" s="30" t="s">
        <v>12</v>
      </c>
      <c r="J54" s="31" t="s">
        <v>8</v>
      </c>
      <c r="K54" s="32"/>
    </row>
    <row r="55" spans="1:11" ht="14.25" thickTop="1" x14ac:dyDescent="0.15">
      <c r="E55" s="11" t="s">
        <v>65</v>
      </c>
      <c r="F55" s="33">
        <v>2</v>
      </c>
      <c r="G55" s="34">
        <v>4.0599999999999996</v>
      </c>
      <c r="H55" s="35">
        <v>0.995</v>
      </c>
      <c r="I55" s="33">
        <f>F55*H55*G55</f>
        <v>8.0793999999999997</v>
      </c>
      <c r="J55" s="17"/>
      <c r="K55" s="21"/>
    </row>
    <row r="56" spans="1:11" x14ac:dyDescent="0.15">
      <c r="E56" s="11" t="s">
        <v>174</v>
      </c>
      <c r="F56" s="11">
        <v>4</v>
      </c>
      <c r="G56" s="36">
        <v>4.0599999999999996</v>
      </c>
      <c r="H56" s="37">
        <v>0.56000000000000005</v>
      </c>
      <c r="I56" s="11">
        <f>F56*H56*G56</f>
        <v>9.0944000000000003</v>
      </c>
      <c r="J56" s="9"/>
      <c r="K56" s="10"/>
    </row>
    <row r="57" spans="1:11" x14ac:dyDescent="0.15">
      <c r="B57" s="1"/>
      <c r="E57" s="11" t="s">
        <v>66</v>
      </c>
      <c r="F57" s="11">
        <v>24</v>
      </c>
      <c r="G57" s="36">
        <v>0.46800000000000003</v>
      </c>
      <c r="H57" s="37">
        <v>0.56000000000000005</v>
      </c>
      <c r="I57" s="23">
        <f>F57*H57*G57</f>
        <v>6.2899200000000013</v>
      </c>
      <c r="J57" s="9"/>
      <c r="K57" s="10"/>
    </row>
    <row r="58" spans="1:11" x14ac:dyDescent="0.15">
      <c r="E58" s="11" t="s">
        <v>66</v>
      </c>
      <c r="F58" s="11">
        <v>24</v>
      </c>
      <c r="G58" s="36">
        <v>0.18</v>
      </c>
      <c r="H58" s="37">
        <v>0.56000000000000005</v>
      </c>
      <c r="I58" s="23">
        <f>F58*H58*G58</f>
        <v>2.4192</v>
      </c>
      <c r="J58" s="9"/>
      <c r="K58" s="10"/>
    </row>
    <row r="59" spans="1:11" x14ac:dyDescent="0.15">
      <c r="E59" s="12" t="s">
        <v>13</v>
      </c>
      <c r="F59" s="38"/>
      <c r="G59" s="38"/>
      <c r="H59" s="10"/>
      <c r="I59" s="39">
        <f>I55+I56+I57+I58</f>
        <v>25.882920000000002</v>
      </c>
      <c r="J59" s="25"/>
      <c r="K59" s="26"/>
    </row>
    <row r="70" spans="10:12" x14ac:dyDescent="0.15">
      <c r="J70" s="79" t="s">
        <v>16</v>
      </c>
      <c r="K70" s="79"/>
      <c r="L70" s="79"/>
    </row>
    <row r="71" spans="10:12" x14ac:dyDescent="0.15">
      <c r="J71" s="79"/>
      <c r="K71" s="79"/>
      <c r="L71" s="79"/>
    </row>
  </sheetData>
  <mergeCells count="6">
    <mergeCell ref="J70:L71"/>
    <mergeCell ref="J34:L35"/>
    <mergeCell ref="B38:K38"/>
    <mergeCell ref="E52:J53"/>
    <mergeCell ref="B2:K2"/>
    <mergeCell ref="E16:J17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シングル（50～150）</vt:lpstr>
      <vt:lpstr>シングル（200、250）</vt:lpstr>
      <vt:lpstr>ダブル</vt:lpstr>
      <vt:lpstr>ダブル (横)</vt:lpstr>
      <vt:lpstr>シングル (送水H300)</vt:lpstr>
      <vt:lpstr>境界型(ﾏｳﾝﾄｱｯﾌﾟ)</vt:lpstr>
      <vt:lpstr>境界型(ｾﾐﾌﾗｯﾄ) </vt:lpstr>
      <vt:lpstr>境界型(ﾊｯﾄ)  </vt:lpstr>
      <vt:lpstr>シングル T-20 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yutec02</cp:lastModifiedBy>
  <cp:lastPrinted>2016-02-01T00:43:57Z</cp:lastPrinted>
  <dcterms:created xsi:type="dcterms:W3CDTF">2001-12-21T01:01:12Z</dcterms:created>
  <dcterms:modified xsi:type="dcterms:W3CDTF">2016-02-12T06:20:21Z</dcterms:modified>
</cp:coreProperties>
</file>